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4CC5651E-7CDB-4579-BF8A-5BDF2222CA1A}" xr6:coauthVersionLast="47" xr6:coauthVersionMax="47" xr10:uidLastSave="{00000000-0000-0000-0000-000000000000}"/>
  <bookViews>
    <workbookView xWindow="-98" yWindow="-98" windowWidth="21795" windowHeight="12975" activeTab="1" xr2:uid="{E8BA9AD4-FE65-43D8-8EBD-B70E05FA4258}"/>
  </bookViews>
  <sheets>
    <sheet name="Detailed Budget" sheetId="3" r:id="rId1"/>
    <sheet name="Summary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" i="4" l="1"/>
  <c r="G5" i="4"/>
  <c r="G8" i="4" s="1"/>
  <c r="G6" i="4"/>
  <c r="G7" i="4"/>
  <c r="B8" i="4"/>
  <c r="C8" i="4"/>
  <c r="D8" i="4"/>
  <c r="D17" i="4" s="1"/>
  <c r="E8" i="4"/>
  <c r="E17" i="4" s="1"/>
  <c r="F8" i="4"/>
  <c r="F17" i="4" s="1"/>
  <c r="G10" i="4"/>
  <c r="G11" i="4"/>
  <c r="G12" i="4"/>
  <c r="G13" i="4"/>
  <c r="G15" i="4" s="1"/>
  <c r="G14" i="4"/>
  <c r="B15" i="4"/>
  <c r="B17" i="4" s="1"/>
  <c r="C15" i="4"/>
  <c r="D15" i="4"/>
  <c r="E15" i="4"/>
  <c r="F15" i="4"/>
  <c r="C17" i="4"/>
  <c r="C160" i="3"/>
  <c r="E124" i="3"/>
  <c r="B118" i="3"/>
  <c r="G160" i="3"/>
  <c r="B159" i="3"/>
  <c r="M87" i="3"/>
  <c r="M181" i="3"/>
  <c r="M160" i="3"/>
  <c r="M147" i="3"/>
  <c r="M108" i="3"/>
  <c r="M166" i="3" s="1"/>
  <c r="M80" i="3"/>
  <c r="M58" i="3"/>
  <c r="M55" i="3"/>
  <c r="M71" i="3" s="1"/>
  <c r="M50" i="3"/>
  <c r="M35" i="3"/>
  <c r="M21" i="3"/>
  <c r="M13" i="3"/>
  <c r="M36" i="3" s="1"/>
  <c r="B33" i="3"/>
  <c r="K35" i="3"/>
  <c r="K147" i="3"/>
  <c r="B143" i="3"/>
  <c r="K58" i="3"/>
  <c r="K55" i="3"/>
  <c r="O174" i="3"/>
  <c r="B8" i="3"/>
  <c r="B9" i="3"/>
  <c r="B10" i="3"/>
  <c r="B11" i="3"/>
  <c r="B12" i="3"/>
  <c r="E13" i="3"/>
  <c r="G13" i="3"/>
  <c r="I13" i="3"/>
  <c r="K13" i="3"/>
  <c r="O13" i="3"/>
  <c r="C14" i="3"/>
  <c r="B15" i="3"/>
  <c r="B16" i="3"/>
  <c r="B17" i="3"/>
  <c r="B18" i="3"/>
  <c r="B19" i="3"/>
  <c r="B20" i="3"/>
  <c r="E21" i="3"/>
  <c r="G21" i="3"/>
  <c r="I21" i="3"/>
  <c r="K21" i="3"/>
  <c r="O21" i="3"/>
  <c r="B22" i="3"/>
  <c r="B23" i="3"/>
  <c r="B24" i="3"/>
  <c r="B25" i="3"/>
  <c r="B26" i="3"/>
  <c r="B27" i="3"/>
  <c r="B28" i="3"/>
  <c r="B29" i="3"/>
  <c r="B30" i="3"/>
  <c r="B31" i="3"/>
  <c r="B32" i="3"/>
  <c r="B34" i="3"/>
  <c r="E35" i="3"/>
  <c r="G35" i="3"/>
  <c r="I35" i="3"/>
  <c r="O35" i="3"/>
  <c r="C39" i="3"/>
  <c r="C40" i="3"/>
  <c r="C41" i="3"/>
  <c r="C42" i="3"/>
  <c r="C43" i="3"/>
  <c r="C44" i="3"/>
  <c r="C45" i="3"/>
  <c r="C46" i="3"/>
  <c r="C47" i="3"/>
  <c r="C48" i="3"/>
  <c r="C49" i="3"/>
  <c r="E50" i="3"/>
  <c r="G50" i="3"/>
  <c r="I50" i="3"/>
  <c r="K50" i="3"/>
  <c r="O50" i="3"/>
  <c r="B53" i="3"/>
  <c r="B54" i="3"/>
  <c r="E55" i="3"/>
  <c r="G55" i="3"/>
  <c r="I55" i="3"/>
  <c r="O55" i="3"/>
  <c r="B59" i="3"/>
  <c r="B60" i="3"/>
  <c r="E61" i="3"/>
  <c r="G61" i="3"/>
  <c r="I61" i="3"/>
  <c r="K61" i="3"/>
  <c r="O61" i="3"/>
  <c r="B62" i="3"/>
  <c r="B63" i="3"/>
  <c r="E64" i="3"/>
  <c r="G64" i="3"/>
  <c r="I64" i="3"/>
  <c r="O64" i="3"/>
  <c r="C65" i="3"/>
  <c r="C66" i="3"/>
  <c r="C67" i="3"/>
  <c r="C68" i="3"/>
  <c r="C69" i="3"/>
  <c r="C70" i="3"/>
  <c r="E71" i="3"/>
  <c r="C74" i="3"/>
  <c r="C75" i="3"/>
  <c r="C76" i="3"/>
  <c r="C77" i="3"/>
  <c r="B78" i="3"/>
  <c r="C80" i="3" s="1"/>
  <c r="B79" i="3"/>
  <c r="E80" i="3"/>
  <c r="E81" i="3" s="1"/>
  <c r="G80" i="3"/>
  <c r="I80" i="3"/>
  <c r="I81" i="3" s="1"/>
  <c r="K80" i="3"/>
  <c r="K81" i="3" s="1"/>
  <c r="O80" i="3"/>
  <c r="O81" i="3" s="1"/>
  <c r="G81" i="3"/>
  <c r="C84" i="3"/>
  <c r="C85" i="3"/>
  <c r="C86" i="3"/>
  <c r="E87" i="3"/>
  <c r="G87" i="3"/>
  <c r="I87" i="3"/>
  <c r="K87" i="3"/>
  <c r="O87" i="3"/>
  <c r="B94" i="3"/>
  <c r="B95" i="3"/>
  <c r="B96" i="3"/>
  <c r="B97" i="3"/>
  <c r="B98" i="3"/>
  <c r="B99" i="3"/>
  <c r="B100" i="3"/>
  <c r="B101" i="3"/>
  <c r="E102" i="3"/>
  <c r="G102" i="3"/>
  <c r="I102" i="3"/>
  <c r="K102" i="3"/>
  <c r="O102" i="3"/>
  <c r="B103" i="3"/>
  <c r="B104" i="3"/>
  <c r="B105" i="3"/>
  <c r="B106" i="3"/>
  <c r="B107" i="3"/>
  <c r="E108" i="3"/>
  <c r="G108" i="3"/>
  <c r="I108" i="3"/>
  <c r="K108" i="3"/>
  <c r="O108" i="3"/>
  <c r="B109" i="3"/>
  <c r="B110" i="3"/>
  <c r="B111" i="3"/>
  <c r="B112" i="3"/>
  <c r="B113" i="3"/>
  <c r="B114" i="3"/>
  <c r="B115" i="3"/>
  <c r="E116" i="3"/>
  <c r="G116" i="3"/>
  <c r="I116" i="3"/>
  <c r="K116" i="3"/>
  <c r="O116" i="3"/>
  <c r="B117" i="3"/>
  <c r="B119" i="3"/>
  <c r="B120" i="3"/>
  <c r="B121" i="3"/>
  <c r="B122" i="3"/>
  <c r="B123" i="3"/>
  <c r="G124" i="3"/>
  <c r="I124" i="3"/>
  <c r="K124" i="3"/>
  <c r="O124" i="3"/>
  <c r="B125" i="3"/>
  <c r="B126" i="3"/>
  <c r="B127" i="3"/>
  <c r="B128" i="3"/>
  <c r="B129" i="3"/>
  <c r="B130" i="3"/>
  <c r="E131" i="3"/>
  <c r="G131" i="3"/>
  <c r="I131" i="3"/>
  <c r="K131" i="3"/>
  <c r="O131" i="3"/>
  <c r="B132" i="3"/>
  <c r="B133" i="3"/>
  <c r="B134" i="3"/>
  <c r="B135" i="3"/>
  <c r="B136" i="3"/>
  <c r="E137" i="3"/>
  <c r="G137" i="3"/>
  <c r="I137" i="3"/>
  <c r="K137" i="3"/>
  <c r="O137" i="3"/>
  <c r="B138" i="3"/>
  <c r="B139" i="3"/>
  <c r="B140" i="3"/>
  <c r="B141" i="3"/>
  <c r="B144" i="3"/>
  <c r="B145" i="3"/>
  <c r="B146" i="3"/>
  <c r="E147" i="3"/>
  <c r="G147" i="3"/>
  <c r="I147" i="3"/>
  <c r="O147" i="3"/>
  <c r="B148" i="3"/>
  <c r="B149" i="3"/>
  <c r="B150" i="3"/>
  <c r="B151" i="3"/>
  <c r="B152" i="3"/>
  <c r="B153" i="3"/>
  <c r="B154" i="3"/>
  <c r="B155" i="3"/>
  <c r="B156" i="3"/>
  <c r="B157" i="3"/>
  <c r="B158" i="3"/>
  <c r="E160" i="3"/>
  <c r="I160" i="3"/>
  <c r="K160" i="3"/>
  <c r="O160" i="3"/>
  <c r="B161" i="3"/>
  <c r="B162" i="3"/>
  <c r="B163" i="3"/>
  <c r="B164" i="3"/>
  <c r="E165" i="3"/>
  <c r="O165" i="3"/>
  <c r="B169" i="3"/>
  <c r="B170" i="3"/>
  <c r="B171" i="3"/>
  <c r="B172" i="3"/>
  <c r="B173" i="3"/>
  <c r="E174" i="3"/>
  <c r="G174" i="3"/>
  <c r="I174" i="3"/>
  <c r="K174" i="3"/>
  <c r="B175" i="3"/>
  <c r="B176" i="3"/>
  <c r="B177" i="3"/>
  <c r="B178" i="3"/>
  <c r="B179" i="3"/>
  <c r="E180" i="3"/>
  <c r="G180" i="3"/>
  <c r="I180" i="3"/>
  <c r="K180" i="3"/>
  <c r="O180" i="3"/>
  <c r="G181" i="3"/>
  <c r="G17" i="4" l="1"/>
  <c r="C124" i="3"/>
  <c r="K36" i="3"/>
  <c r="I71" i="3"/>
  <c r="I89" i="3" s="1"/>
  <c r="E181" i="3"/>
  <c r="C116" i="3"/>
  <c r="C64" i="3"/>
  <c r="I36" i="3"/>
  <c r="M81" i="3"/>
  <c r="M89" i="3" s="1"/>
  <c r="M183" i="3"/>
  <c r="C58" i="3"/>
  <c r="O36" i="3"/>
  <c r="C55" i="3"/>
  <c r="C13" i="3"/>
  <c r="O166" i="3"/>
  <c r="C50" i="3"/>
  <c r="C137" i="3"/>
  <c r="C102" i="3"/>
  <c r="C131" i="3"/>
  <c r="C108" i="3"/>
  <c r="C87" i="3"/>
  <c r="E36" i="3"/>
  <c r="E89" i="3" s="1"/>
  <c r="C21" i="3"/>
  <c r="G36" i="3"/>
  <c r="C35" i="3"/>
  <c r="I166" i="3"/>
  <c r="C61" i="3"/>
  <c r="K71" i="3"/>
  <c r="C81" i="3"/>
  <c r="G71" i="3"/>
  <c r="O71" i="3"/>
  <c r="C165" i="3"/>
  <c r="C174" i="3"/>
  <c r="I181" i="3"/>
  <c r="K181" i="3"/>
  <c r="O181" i="3"/>
  <c r="C180" i="3"/>
  <c r="K166" i="3"/>
  <c r="K183" i="3" s="1"/>
  <c r="G166" i="3"/>
  <c r="G183" i="3" s="1"/>
  <c r="E166" i="3"/>
  <c r="E183" i="3" s="1"/>
  <c r="B142" i="3"/>
  <c r="C147" i="3" s="1"/>
  <c r="O89" i="3" l="1"/>
  <c r="M185" i="3"/>
  <c r="C71" i="3"/>
  <c r="I183" i="3"/>
  <c r="I185" i="3" s="1"/>
  <c r="G89" i="3"/>
  <c r="G185" i="3" s="1"/>
  <c r="O183" i="3"/>
  <c r="C181" i="3"/>
  <c r="C166" i="3"/>
  <c r="C183" i="3" s="1"/>
  <c r="K89" i="3"/>
  <c r="C36" i="3"/>
  <c r="E185" i="3"/>
  <c r="C89" i="3" l="1"/>
  <c r="C185" i="3" s="1"/>
  <c r="O185" i="3"/>
  <c r="K185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Sarah Hagen</author>
  </authors>
  <commentList>
    <comment ref="H19" authorId="0" shapeId="0" xr:uid="{655621FB-708C-4BAC-903D-05E28660C86F}">
      <text>
        <r>
          <rPr>
            <b/>
            <sz val="9"/>
            <color indexed="81"/>
            <rFont val="Tahoma"/>
            <family val="2"/>
          </rPr>
          <t>Sarah Hagen:</t>
        </r>
        <r>
          <rPr>
            <sz val="9"/>
            <color indexed="81"/>
            <rFont val="Tahoma"/>
            <family val="2"/>
          </rPr>
          <t xml:space="preserve">
Will be transferred from membership</t>
        </r>
      </text>
    </comment>
  </commentList>
</comments>
</file>

<file path=xl/sharedStrings.xml><?xml version="1.0" encoding="utf-8"?>
<sst xmlns="http://schemas.openxmlformats.org/spreadsheetml/2006/main" count="215" uniqueCount="198">
  <si>
    <t>Bulkley Valley Cross Country Ski Club</t>
  </si>
  <si>
    <t/>
  </si>
  <si>
    <t xml:space="preserve"> </t>
  </si>
  <si>
    <t>Total</t>
  </si>
  <si>
    <t>Nordic Centre</t>
  </si>
  <si>
    <t>Club</t>
  </si>
  <si>
    <t>Events</t>
  </si>
  <si>
    <t>NSDP</t>
  </si>
  <si>
    <t>Capital</t>
  </si>
  <si>
    <t>REVENUE</t>
  </si>
  <si>
    <t>Fees</t>
  </si>
  <si>
    <t>Fees - Season Passes</t>
  </si>
  <si>
    <t>Fees - Day Tickets</t>
  </si>
  <si>
    <t>Less: Allocation Tkt Check (40485)</t>
  </si>
  <si>
    <t>Fee - Ski School Allocation (40213)</t>
  </si>
  <si>
    <t>Fees - Other</t>
  </si>
  <si>
    <t>Sub-Total Fees - Nordic Centre</t>
  </si>
  <si>
    <t>Fees Membership</t>
  </si>
  <si>
    <t>Fees - Loppet</t>
  </si>
  <si>
    <t>Fees - Teck Northern Cup</t>
  </si>
  <si>
    <t>Fees - Womxn's Clinic</t>
  </si>
  <si>
    <t>Fees - Tour de Treat</t>
  </si>
  <si>
    <t>Fees - Other Events</t>
  </si>
  <si>
    <t>Allocation Event Catering (40421)</t>
  </si>
  <si>
    <t>Sub-Total Fees Events</t>
  </si>
  <si>
    <t>Fees - Masters Biathlon</t>
  </si>
  <si>
    <t>Fees - Athlete Development Program</t>
  </si>
  <si>
    <t>Fees - ADP Summer</t>
  </si>
  <si>
    <t>Fees - Snow Camp</t>
  </si>
  <si>
    <t>Fees - Biathlon</t>
  </si>
  <si>
    <t>Fees - Master Performance</t>
  </si>
  <si>
    <t>Fees - Master Drop-In</t>
  </si>
  <si>
    <t>Fees - Rabbits</t>
  </si>
  <si>
    <t>Fees - Ski S'kool</t>
  </si>
  <si>
    <t>Less: Fees Ski S'kool Alloc (40017)</t>
  </si>
  <si>
    <t>Fees - Race wax</t>
  </si>
  <si>
    <t>Less: Fees to club catering (40421)</t>
  </si>
  <si>
    <t>Sub Total Fees - NSDP</t>
  </si>
  <si>
    <t>Group Total Fees</t>
  </si>
  <si>
    <t>Grants &amp; Sponsorship - Operations</t>
  </si>
  <si>
    <t>BC Gaming Grant</t>
  </si>
  <si>
    <t>RDBN Contribution Grant</t>
  </si>
  <si>
    <t>Cross Country BC - Grants</t>
  </si>
  <si>
    <t>Via Sport</t>
  </si>
  <si>
    <t>National WInter Sport Dev Grant</t>
  </si>
  <si>
    <t>BV Community Foundation Grant</t>
  </si>
  <si>
    <t>Kal Tire</t>
  </si>
  <si>
    <t>Sponsorship General</t>
  </si>
  <si>
    <t>Grants, Other</t>
  </si>
  <si>
    <t>Total Grants &amp; Sponsorship - Operat</t>
  </si>
  <si>
    <t>Fundraising</t>
  </si>
  <si>
    <t>Ski Swap Sales</t>
  </si>
  <si>
    <t>Ski Swap Expenses</t>
  </si>
  <si>
    <t>Sub-Total Ski Swap Fundraising</t>
  </si>
  <si>
    <t>Catering - Sales</t>
  </si>
  <si>
    <t>Catering - Expenses</t>
  </si>
  <si>
    <t>Sub-Total Catering Events Fundraise</t>
  </si>
  <si>
    <t>Auction Sales</t>
  </si>
  <si>
    <t>Sub-Total Auction Fundraising</t>
  </si>
  <si>
    <t>Fundraising Various</t>
  </si>
  <si>
    <t>Registration Donations</t>
  </si>
  <si>
    <t>Ticket Checking - Allocation Day Ti</t>
  </si>
  <si>
    <t>Miscellaneous Donations</t>
  </si>
  <si>
    <t>Club Fundraiser - Shed Upgrade</t>
  </si>
  <si>
    <t>Total Fundraising</t>
  </si>
  <si>
    <t>Other Revenues</t>
  </si>
  <si>
    <t>Rentals - Lockers</t>
  </si>
  <si>
    <t>Rentals - Rifles &amp; Range</t>
  </si>
  <si>
    <t>Biathlon Ammunition Sales</t>
  </si>
  <si>
    <t>Interest Income</t>
  </si>
  <si>
    <t>Special Project Income</t>
  </si>
  <si>
    <t>Special Project Expenses</t>
  </si>
  <si>
    <t>Subtotal Special Project</t>
  </si>
  <si>
    <t>Sub-Total Other Revenue</t>
  </si>
  <si>
    <t>Transfers</t>
  </si>
  <si>
    <t>Transfer between Departments</t>
  </si>
  <si>
    <t>Total Transfers</t>
  </si>
  <si>
    <t>TOTAL REVENUE</t>
  </si>
  <si>
    <t>EXPENSE</t>
  </si>
  <si>
    <t>Expenses Operating</t>
  </si>
  <si>
    <t>Wages: General Manager</t>
  </si>
  <si>
    <t>Wages: Groomers</t>
  </si>
  <si>
    <t>Wages: Head Coach</t>
  </si>
  <si>
    <t>Wages: NSDP Coordinator</t>
  </si>
  <si>
    <t>CPP: Employer Portion</t>
  </si>
  <si>
    <t>EI: Employer Portion</t>
  </si>
  <si>
    <t>WCB Expense</t>
  </si>
  <si>
    <t>Employee Benefits</t>
  </si>
  <si>
    <t>Sub-Total Payroll Operations</t>
  </si>
  <si>
    <t>Training</t>
  </si>
  <si>
    <t>Honoraria</t>
  </si>
  <si>
    <t>Appreciation</t>
  </si>
  <si>
    <t>Employee Work Expenses</t>
  </si>
  <si>
    <t>Health and Safety</t>
  </si>
  <si>
    <t>Sub-Total Staff/Volunteer Support</t>
  </si>
  <si>
    <t>Electricity</t>
  </si>
  <si>
    <t>Water Delivery</t>
  </si>
  <si>
    <t>Insurance - Property</t>
  </si>
  <si>
    <t>Repairs, Building Sub Trades</t>
  </si>
  <si>
    <t>Repairs, Materials</t>
  </si>
  <si>
    <t>Building Operating Supplies</t>
  </si>
  <si>
    <t>Caretaker utilities recovery</t>
  </si>
  <si>
    <t>Sub-Total Building Operations</t>
  </si>
  <si>
    <t>Fuel, Equipment</t>
  </si>
  <si>
    <t>Insurance, Equipment</t>
  </si>
  <si>
    <t>Tools and Small Equipment</t>
  </si>
  <si>
    <t>Repairs - Equipment Contractors</t>
  </si>
  <si>
    <t>Operating Supplies</t>
  </si>
  <si>
    <t>Parts</t>
  </si>
  <si>
    <t>Sub-Total Equipment Operations</t>
  </si>
  <si>
    <t>Trail work</t>
  </si>
  <si>
    <t>Range work</t>
  </si>
  <si>
    <t>Signage</t>
  </si>
  <si>
    <t>Access and Parking</t>
  </si>
  <si>
    <t>Trail &amp; Stadium Lights</t>
  </si>
  <si>
    <t>Sub-Total Trails &amp; Area Maintenance</t>
  </si>
  <si>
    <t>Event Equipment, General</t>
  </si>
  <si>
    <t>Loppet Expenses</t>
  </si>
  <si>
    <t>Teck Northern Cup Expenses</t>
  </si>
  <si>
    <t>Womxn's Clinic Expenses</t>
  </si>
  <si>
    <t>Holiday Event Expenses</t>
  </si>
  <si>
    <t>Sub-Total Event General Expenses</t>
  </si>
  <si>
    <t>Camps NSDP</t>
  </si>
  <si>
    <t>Race Equipment Travel</t>
  </si>
  <si>
    <t>Nationals Travel</t>
  </si>
  <si>
    <t>Head Coach Travel</t>
  </si>
  <si>
    <t>Supplies NSDP</t>
  </si>
  <si>
    <t>Biathlon Ammunition Purchase</t>
  </si>
  <si>
    <t>Waxes and Waxing Equipment</t>
  </si>
  <si>
    <t>Sub-Total NSDP General Expense</t>
  </si>
  <si>
    <t>Bookkeeping</t>
  </si>
  <si>
    <t>Bank Charges</t>
  </si>
  <si>
    <t>License Permits</t>
  </si>
  <si>
    <t>Telephone, Internet</t>
  </si>
  <si>
    <t>Computer Software Services</t>
  </si>
  <si>
    <t>Courier, postage, shipping</t>
  </si>
  <si>
    <t>Other general expense</t>
  </si>
  <si>
    <t>Tickets and Paper Maps</t>
  </si>
  <si>
    <t>Sub-Total General and Administrativ</t>
  </si>
  <si>
    <t>Group Total Operating Expenses</t>
  </si>
  <si>
    <t>Capital Expenditures and Funding</t>
  </si>
  <si>
    <t>Capital Equip Purch - Small Groomer</t>
  </si>
  <si>
    <t>Cap Equip Purch- Skid Steer attach</t>
  </si>
  <si>
    <t>Capital Equip Purch- DDF Groomer</t>
  </si>
  <si>
    <t>Cap Additions -DDF Trails</t>
  </si>
  <si>
    <t>Sub-Total Capital Expenditures</t>
  </si>
  <si>
    <t>Capital Grants - Wetzin'kwa</t>
  </si>
  <si>
    <t>Tourism-DDF</t>
  </si>
  <si>
    <t>Sale of Capital Equipment</t>
  </si>
  <si>
    <t>Capital Transfer from Operations</t>
  </si>
  <si>
    <t>Sub-Total Capital Funding</t>
  </si>
  <si>
    <t>Total Capital Expenditures &amp; Fundin</t>
  </si>
  <si>
    <t>TOTAL EXPENSE</t>
  </si>
  <si>
    <t>NET INCOME</t>
  </si>
  <si>
    <t>(DRAFT)</t>
  </si>
  <si>
    <t>Staduim Work</t>
  </si>
  <si>
    <t>Advertising, Website, Social Media</t>
  </si>
  <si>
    <t>Wetzink'wa Grant</t>
  </si>
  <si>
    <t>BV Credit Union</t>
  </si>
  <si>
    <t>Maple Syrup Sales</t>
  </si>
  <si>
    <t>Maple Syrup Expenses</t>
  </si>
  <si>
    <t>Sub-Total Maple Syrup</t>
  </si>
  <si>
    <t>Auction Expenses</t>
  </si>
  <si>
    <t>Nationals Fundraiser Sales</t>
  </si>
  <si>
    <t>Transfer Biathlon Reserve</t>
  </si>
  <si>
    <t>Biathlon Equipment</t>
  </si>
  <si>
    <t>Accounting &amp; Other Professional</t>
  </si>
  <si>
    <t>IT Equipment</t>
  </si>
  <si>
    <t>Capital Building - Shed Upgrades</t>
  </si>
  <si>
    <t>Trans from Conting Res - Infrastructure</t>
  </si>
  <si>
    <t>'Trans to Restricted Res - Tracksetter</t>
  </si>
  <si>
    <t>Trans to Contingent Res - Infrastru</t>
  </si>
  <si>
    <t>Trans to Capital for Equipment (50740)</t>
  </si>
  <si>
    <t>Trans to Capital for Buildings (50740)</t>
  </si>
  <si>
    <t>Sub-Total Transfers</t>
  </si>
  <si>
    <t>Grants &amp; Sponsorships</t>
  </si>
  <si>
    <t>Other &amp; Transfers</t>
  </si>
  <si>
    <t>Total Operating Revenue</t>
  </si>
  <si>
    <t>Payroll</t>
  </si>
  <si>
    <t>Staff/Volunteer Support</t>
  </si>
  <si>
    <t>Program-specific expense</t>
  </si>
  <si>
    <t>General and admin</t>
  </si>
  <si>
    <t>Transf to capital projects</t>
  </si>
  <si>
    <t>Total Operating Expense</t>
  </si>
  <si>
    <t>Net Operating Income</t>
  </si>
  <si>
    <t>-</t>
  </si>
  <si>
    <t>Capital Expenditures</t>
  </si>
  <si>
    <t>Cost</t>
  </si>
  <si>
    <t>Funding Source</t>
  </si>
  <si>
    <t>a</t>
  </si>
  <si>
    <t>Departmental Budget 01 Jul, 2026 to 30 Jun, 2027</t>
  </si>
  <si>
    <t>Biathlon</t>
  </si>
  <si>
    <t>Equipment NSDP</t>
  </si>
  <si>
    <t>Less: Fees - Snow Camp</t>
  </si>
  <si>
    <t>Passes Expense</t>
  </si>
  <si>
    <t>Transfers from Reserve Accounts</t>
  </si>
  <si>
    <t>Service and maintenance</t>
  </si>
  <si>
    <t>BVCCSC Budget Summary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</si>
</sst>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2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theme="1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3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quotePrefix="1" applyFont="1" applyAlignment="1">
      <alignment horizontal="left"/>
    </xf>
    <xf numFmtId="0" fontId="3" fillId="0" borderId="0" xfId="0" quotePrefix="1" applyFont="1" applyAlignment="1">
      <alignment horizontal="left"/>
    </xf>
    <xf numFmtId="0" fontId="0" fillId="2" borderId="0" xfId="0" applyFill="1"/>
    <xf numFmtId="0" fontId="0" fillId="2" borderId="2" xfId="0" applyFill="1" applyBorder="1"/>
    <xf numFmtId="0" fontId="0" fillId="3" borderId="0" xfId="0" applyFill="1"/>
    <xf numFmtId="0" fontId="0" fillId="3" borderId="2" xfId="0" applyFill="1" applyBorder="1"/>
    <xf numFmtId="0" fontId="0" fillId="4" borderId="0" xfId="0" applyFill="1"/>
    <xf numFmtId="0" fontId="0" fillId="4" borderId="2" xfId="0" applyFill="1" applyBorder="1"/>
    <xf numFmtId="0" fontId="0" fillId="5" borderId="0" xfId="0" applyFill="1"/>
    <xf numFmtId="0" fontId="0" fillId="5" borderId="2" xfId="0" applyFill="1" applyBorder="1"/>
    <xf numFmtId="0" fontId="0" fillId="6" borderId="0" xfId="0" applyFill="1"/>
    <xf numFmtId="0" fontId="0" fillId="6" borderId="2" xfId="0" applyFill="1" applyBorder="1"/>
    <xf numFmtId="0" fontId="0" fillId="7" borderId="0" xfId="0" applyFill="1"/>
    <xf numFmtId="0" fontId="0" fillId="7" borderId="2" xfId="0" applyFill="1" applyBorder="1"/>
    <xf numFmtId="4" fontId="2" fillId="2" borderId="0" xfId="0" applyNumberFormat="1" applyFont="1" applyFill="1" applyAlignment="1">
      <alignment horizontal="right"/>
    </xf>
    <xf numFmtId="4" fontId="2" fillId="2" borderId="2" xfId="0" applyNumberFormat="1" applyFont="1" applyFill="1" applyBorder="1" applyAlignment="1">
      <alignment horizontal="left"/>
    </xf>
    <xf numFmtId="4" fontId="2" fillId="3" borderId="0" xfId="0" applyNumberFormat="1" applyFont="1" applyFill="1" applyAlignment="1">
      <alignment horizontal="right"/>
    </xf>
    <xf numFmtId="4" fontId="2" fillId="3" borderId="2" xfId="0" applyNumberFormat="1" applyFont="1" applyFill="1" applyBorder="1" applyAlignment="1">
      <alignment horizontal="left"/>
    </xf>
    <xf numFmtId="4" fontId="2" fillId="4" borderId="0" xfId="0" applyNumberFormat="1" applyFont="1" applyFill="1" applyAlignment="1">
      <alignment horizontal="right"/>
    </xf>
    <xf numFmtId="4" fontId="2" fillId="4" borderId="2" xfId="0" applyNumberFormat="1" applyFont="1" applyFill="1" applyBorder="1" applyAlignment="1">
      <alignment horizontal="left"/>
    </xf>
    <xf numFmtId="4" fontId="2" fillId="5" borderId="0" xfId="0" applyNumberFormat="1" applyFont="1" applyFill="1" applyAlignment="1">
      <alignment horizontal="right"/>
    </xf>
    <xf numFmtId="4" fontId="2" fillId="5" borderId="2" xfId="0" applyNumberFormat="1" applyFont="1" applyFill="1" applyBorder="1" applyAlignment="1">
      <alignment horizontal="left"/>
    </xf>
    <xf numFmtId="4" fontId="2" fillId="6" borderId="0" xfId="0" applyNumberFormat="1" applyFont="1" applyFill="1" applyAlignment="1">
      <alignment horizontal="right"/>
    </xf>
    <xf numFmtId="4" fontId="2" fillId="6" borderId="2" xfId="0" applyNumberFormat="1" applyFont="1" applyFill="1" applyBorder="1" applyAlignment="1">
      <alignment horizontal="left"/>
    </xf>
    <xf numFmtId="4" fontId="2" fillId="7" borderId="0" xfId="0" applyNumberFormat="1" applyFont="1" applyFill="1" applyAlignment="1">
      <alignment horizontal="right"/>
    </xf>
    <xf numFmtId="4" fontId="0" fillId="7" borderId="2" xfId="0" applyNumberFormat="1" applyFill="1" applyBorder="1"/>
    <xf numFmtId="4" fontId="2" fillId="2" borderId="1" xfId="0" applyNumberFormat="1" applyFont="1" applyFill="1" applyBorder="1" applyAlignment="1">
      <alignment horizontal="right"/>
    </xf>
    <xf numFmtId="4" fontId="2" fillId="3" borderId="1" xfId="0" applyNumberFormat="1" applyFont="1" applyFill="1" applyBorder="1" applyAlignment="1">
      <alignment horizontal="right"/>
    </xf>
    <xf numFmtId="4" fontId="2" fillId="4" borderId="1" xfId="0" applyNumberFormat="1" applyFont="1" applyFill="1" applyBorder="1" applyAlignment="1">
      <alignment horizontal="right"/>
    </xf>
    <xf numFmtId="4" fontId="2" fillId="5" borderId="1" xfId="0" applyNumberFormat="1" applyFont="1" applyFill="1" applyBorder="1" applyAlignment="1">
      <alignment horizontal="right"/>
    </xf>
    <xf numFmtId="4" fontId="2" fillId="6" borderId="1" xfId="0" applyNumberFormat="1" applyFont="1" applyFill="1" applyBorder="1" applyAlignment="1">
      <alignment horizontal="right"/>
    </xf>
    <xf numFmtId="4" fontId="2" fillId="7" borderId="1" xfId="0" applyNumberFormat="1" applyFont="1" applyFill="1" applyBorder="1" applyAlignment="1">
      <alignment horizontal="right"/>
    </xf>
    <xf numFmtId="4" fontId="2" fillId="2" borderId="0" xfId="0" applyNumberFormat="1" applyFont="1" applyFill="1" applyAlignment="1">
      <alignment horizontal="left"/>
    </xf>
    <xf numFmtId="4" fontId="2" fillId="2" borderId="2" xfId="0" applyNumberFormat="1" applyFont="1" applyFill="1" applyBorder="1" applyAlignment="1">
      <alignment horizontal="right"/>
    </xf>
    <xf numFmtId="4" fontId="2" fillId="3" borderId="0" xfId="0" applyNumberFormat="1" applyFont="1" applyFill="1" applyAlignment="1">
      <alignment horizontal="left"/>
    </xf>
    <xf numFmtId="4" fontId="2" fillId="3" borderId="2" xfId="0" applyNumberFormat="1" applyFont="1" applyFill="1" applyBorder="1" applyAlignment="1">
      <alignment horizontal="right"/>
    </xf>
    <xf numFmtId="4" fontId="2" fillId="4" borderId="0" xfId="0" applyNumberFormat="1" applyFont="1" applyFill="1" applyAlignment="1">
      <alignment horizontal="left"/>
    </xf>
    <xf numFmtId="4" fontId="2" fillId="4" borderId="2" xfId="0" applyNumberFormat="1" applyFont="1" applyFill="1" applyBorder="1" applyAlignment="1">
      <alignment horizontal="right"/>
    </xf>
    <xf numFmtId="4" fontId="2" fillId="5" borderId="0" xfId="0" applyNumberFormat="1" applyFont="1" applyFill="1" applyAlignment="1">
      <alignment horizontal="left"/>
    </xf>
    <xf numFmtId="4" fontId="2" fillId="5" borderId="2" xfId="0" applyNumberFormat="1" applyFont="1" applyFill="1" applyBorder="1" applyAlignment="1">
      <alignment horizontal="right"/>
    </xf>
    <xf numFmtId="4" fontId="2" fillId="6" borderId="0" xfId="0" applyNumberFormat="1" applyFont="1" applyFill="1" applyAlignment="1">
      <alignment horizontal="left"/>
    </xf>
    <xf numFmtId="4" fontId="2" fillId="6" borderId="2" xfId="0" applyNumberFormat="1" applyFont="1" applyFill="1" applyBorder="1" applyAlignment="1">
      <alignment horizontal="right"/>
    </xf>
    <xf numFmtId="4" fontId="2" fillId="7" borderId="0" xfId="0" applyNumberFormat="1" applyFont="1" applyFill="1" applyAlignment="1">
      <alignment horizontal="left"/>
    </xf>
    <xf numFmtId="4" fontId="2" fillId="7" borderId="2" xfId="0" applyNumberFormat="1" applyFont="1" applyFill="1" applyBorder="1" applyAlignment="1">
      <alignment horizontal="right"/>
    </xf>
    <xf numFmtId="4" fontId="2" fillId="2" borderId="3" xfId="0" applyNumberFormat="1" applyFont="1" applyFill="1" applyBorder="1" applyAlignment="1">
      <alignment horizontal="right"/>
    </xf>
    <xf numFmtId="4" fontId="2" fillId="3" borderId="3" xfId="0" applyNumberFormat="1" applyFont="1" applyFill="1" applyBorder="1" applyAlignment="1">
      <alignment horizontal="right"/>
    </xf>
    <xf numFmtId="4" fontId="2" fillId="4" borderId="3" xfId="0" applyNumberFormat="1" applyFont="1" applyFill="1" applyBorder="1" applyAlignment="1">
      <alignment horizontal="right"/>
    </xf>
    <xf numFmtId="4" fontId="2" fillId="5" borderId="3" xfId="0" applyNumberFormat="1" applyFont="1" applyFill="1" applyBorder="1" applyAlignment="1">
      <alignment horizontal="right"/>
    </xf>
    <xf numFmtId="4" fontId="2" fillId="6" borderId="3" xfId="0" applyNumberFormat="1" applyFont="1" applyFill="1" applyBorder="1" applyAlignment="1">
      <alignment horizontal="right"/>
    </xf>
    <xf numFmtId="4" fontId="2" fillId="7" borderId="3" xfId="0" applyNumberFormat="1" applyFont="1" applyFill="1" applyBorder="1" applyAlignment="1">
      <alignment horizontal="right"/>
    </xf>
    <xf numFmtId="4" fontId="2" fillId="2" borderId="4" xfId="0" applyNumberFormat="1" applyFont="1" applyFill="1" applyBorder="1" applyAlignment="1">
      <alignment horizontal="right"/>
    </xf>
    <xf numFmtId="4" fontId="2" fillId="3" borderId="4" xfId="0" applyNumberFormat="1" applyFont="1" applyFill="1" applyBorder="1" applyAlignment="1">
      <alignment horizontal="right"/>
    </xf>
    <xf numFmtId="4" fontId="2" fillId="4" borderId="4" xfId="0" applyNumberFormat="1" applyFont="1" applyFill="1" applyBorder="1" applyAlignment="1">
      <alignment horizontal="right"/>
    </xf>
    <xf numFmtId="4" fontId="2" fillId="5" borderId="4" xfId="0" applyNumberFormat="1" applyFont="1" applyFill="1" applyBorder="1" applyAlignment="1">
      <alignment horizontal="right"/>
    </xf>
    <xf numFmtId="4" fontId="2" fillId="6" borderId="4" xfId="0" applyNumberFormat="1" applyFont="1" applyFill="1" applyBorder="1" applyAlignment="1">
      <alignment horizontal="right"/>
    </xf>
    <xf numFmtId="4" fontId="2" fillId="7" borderId="4" xfId="0" applyNumberFormat="1" applyFont="1" applyFill="1" applyBorder="1" applyAlignment="1">
      <alignment horizontal="right"/>
    </xf>
    <xf numFmtId="4" fontId="0" fillId="2" borderId="2" xfId="0" applyNumberFormat="1" applyFill="1" applyBorder="1"/>
    <xf numFmtId="4" fontId="0" fillId="3" borderId="0" xfId="0" applyNumberFormat="1" applyFill="1"/>
    <xf numFmtId="4" fontId="0" fillId="3" borderId="2" xfId="0" applyNumberFormat="1" applyFill="1" applyBorder="1"/>
    <xf numFmtId="4" fontId="0" fillId="4" borderId="0" xfId="0" applyNumberFormat="1" applyFill="1"/>
    <xf numFmtId="4" fontId="0" fillId="4" borderId="2" xfId="0" applyNumberFormat="1" applyFill="1" applyBorder="1"/>
    <xf numFmtId="4" fontId="0" fillId="5" borderId="0" xfId="0" applyNumberFormat="1" applyFill="1"/>
    <xf numFmtId="4" fontId="0" fillId="5" borderId="2" xfId="0" applyNumberFormat="1" applyFill="1" applyBorder="1"/>
    <xf numFmtId="4" fontId="0" fillId="6" borderId="0" xfId="0" applyNumberFormat="1" applyFill="1"/>
    <xf numFmtId="4" fontId="0" fillId="6" borderId="2" xfId="0" applyNumberFormat="1" applyFill="1" applyBorder="1"/>
    <xf numFmtId="4" fontId="0" fillId="7" borderId="0" xfId="0" applyNumberFormat="1" applyFill="1"/>
    <xf numFmtId="4" fontId="2" fillId="2" borderId="6" xfId="0" applyNumberFormat="1" applyFont="1" applyFill="1" applyBorder="1" applyAlignment="1">
      <alignment horizontal="right"/>
    </xf>
    <xf numFmtId="4" fontId="0" fillId="2" borderId="0" xfId="0" applyNumberFormat="1" applyFill="1"/>
    <xf numFmtId="4" fontId="2" fillId="3" borderId="7" xfId="0" applyNumberFormat="1" applyFont="1" applyFill="1" applyBorder="1" applyAlignment="1">
      <alignment horizontal="right"/>
    </xf>
    <xf numFmtId="4" fontId="2" fillId="4" borderId="7" xfId="0" applyNumberFormat="1" applyFont="1" applyFill="1" applyBorder="1" applyAlignment="1">
      <alignment horizontal="right"/>
    </xf>
    <xf numFmtId="4" fontId="2" fillId="5" borderId="7" xfId="0" applyNumberFormat="1" applyFont="1" applyFill="1" applyBorder="1" applyAlignment="1">
      <alignment horizontal="right"/>
    </xf>
    <xf numFmtId="4" fontId="2" fillId="6" borderId="7" xfId="0" applyNumberFormat="1" applyFont="1" applyFill="1" applyBorder="1" applyAlignment="1">
      <alignment horizontal="right"/>
    </xf>
    <xf numFmtId="4" fontId="2" fillId="7" borderId="7" xfId="0" applyNumberFormat="1" applyFont="1" applyFill="1" applyBorder="1" applyAlignment="1">
      <alignment horizontal="right"/>
    </xf>
    <xf numFmtId="4" fontId="2" fillId="2" borderId="5" xfId="0" applyNumberFormat="1" applyFont="1" applyFill="1" applyBorder="1" applyAlignment="1">
      <alignment horizontal="right"/>
    </xf>
    <xf numFmtId="4" fontId="2" fillId="3" borderId="5" xfId="0" applyNumberFormat="1" applyFont="1" applyFill="1" applyBorder="1" applyAlignment="1">
      <alignment horizontal="right"/>
    </xf>
    <xf numFmtId="4" fontId="2" fillId="4" borderId="5" xfId="0" applyNumberFormat="1" applyFont="1" applyFill="1" applyBorder="1" applyAlignment="1">
      <alignment horizontal="right"/>
    </xf>
    <xf numFmtId="4" fontId="2" fillId="5" borderId="5" xfId="0" applyNumberFormat="1" applyFont="1" applyFill="1" applyBorder="1" applyAlignment="1">
      <alignment horizontal="right"/>
    </xf>
    <xf numFmtId="4" fontId="2" fillId="6" borderId="5" xfId="0" applyNumberFormat="1" applyFont="1" applyFill="1" applyBorder="1" applyAlignment="1">
      <alignment horizontal="right"/>
    </xf>
    <xf numFmtId="4" fontId="2" fillId="7" borderId="5" xfId="0" applyNumberFormat="1" applyFont="1" applyFill="1" applyBorder="1" applyAlignment="1">
      <alignment horizontal="right"/>
    </xf>
    <xf numFmtId="4" fontId="2" fillId="6" borderId="7" xfId="0" applyNumberFormat="1" applyFont="1" applyFill="1" applyBorder="1" applyAlignment="1">
      <alignment horizontal="left"/>
    </xf>
    <xf numFmtId="4" fontId="2" fillId="6" borderId="8" xfId="0" applyNumberFormat="1" applyFont="1" applyFill="1" applyBorder="1" applyAlignment="1">
      <alignment horizontal="left"/>
    </xf>
    <xf numFmtId="4" fontId="6" fillId="6" borderId="2" xfId="0" applyNumberFormat="1" applyFont="1" applyFill="1" applyBorder="1"/>
    <xf numFmtId="4" fontId="6" fillId="5" borderId="2" xfId="0" applyNumberFormat="1" applyFont="1" applyFill="1" applyBorder="1"/>
    <xf numFmtId="4" fontId="6" fillId="7" borderId="0" xfId="0" applyNumberFormat="1" applyFont="1" applyFill="1"/>
    <xf numFmtId="4" fontId="6" fillId="7" borderId="2" xfId="0" applyNumberFormat="1" applyFont="1" applyFill="1" applyBorder="1"/>
    <xf numFmtId="4" fontId="2" fillId="3" borderId="7" xfId="0" applyNumberFormat="1" applyFont="1" applyFill="1" applyBorder="1" applyAlignment="1">
      <alignment horizontal="left"/>
    </xf>
    <xf numFmtId="4" fontId="2" fillId="4" borderId="7" xfId="0" applyNumberFormat="1" applyFont="1" applyFill="1" applyBorder="1" applyAlignment="1">
      <alignment horizontal="left"/>
    </xf>
    <xf numFmtId="4" fontId="2" fillId="5" borderId="7" xfId="0" applyNumberFormat="1" applyFont="1" applyFill="1" applyBorder="1" applyAlignment="1">
      <alignment horizontal="left"/>
    </xf>
    <xf numFmtId="0" fontId="0" fillId="0" borderId="0" xfId="0" applyAlignment="1">
      <alignment horizontal="center"/>
    </xf>
    <xf numFmtId="4" fontId="2" fillId="7" borderId="10" xfId="0" applyNumberFormat="1" applyFont="1" applyFill="1" applyBorder="1" applyAlignment="1">
      <alignment horizontal="left"/>
    </xf>
    <xf numFmtId="4" fontId="2" fillId="6" borderId="10" xfId="0" applyNumberFormat="1" applyFont="1" applyFill="1" applyBorder="1" applyAlignment="1">
      <alignment horizontal="left"/>
    </xf>
    <xf numFmtId="4" fontId="2" fillId="5" borderId="10" xfId="0" applyNumberFormat="1" applyFont="1" applyFill="1" applyBorder="1" applyAlignment="1">
      <alignment horizontal="left"/>
    </xf>
    <xf numFmtId="4" fontId="2" fillId="4" borderId="10" xfId="0" applyNumberFormat="1" applyFont="1" applyFill="1" applyBorder="1" applyAlignment="1">
      <alignment horizontal="left"/>
    </xf>
    <xf numFmtId="4" fontId="2" fillId="3" borderId="10" xfId="0" applyNumberFormat="1" applyFont="1" applyFill="1" applyBorder="1" applyAlignment="1">
      <alignment horizontal="left"/>
    </xf>
    <xf numFmtId="4" fontId="2" fillId="2" borderId="10" xfId="0" applyNumberFormat="1" applyFont="1" applyFill="1" applyBorder="1" applyAlignment="1">
      <alignment horizontal="left"/>
    </xf>
    <xf numFmtId="4" fontId="2" fillId="7" borderId="1" xfId="0" applyNumberFormat="1" applyFont="1" applyFill="1" applyBorder="1" applyAlignment="1">
      <alignment horizontal="left"/>
    </xf>
    <xf numFmtId="4" fontId="2" fillId="6" borderId="1" xfId="0" applyNumberFormat="1" applyFont="1" applyFill="1" applyBorder="1" applyAlignment="1">
      <alignment horizontal="left"/>
    </xf>
    <xf numFmtId="4" fontId="2" fillId="5" borderId="1" xfId="0" applyNumberFormat="1" applyFont="1" applyFill="1" applyBorder="1" applyAlignment="1">
      <alignment horizontal="left"/>
    </xf>
    <xf numFmtId="4" fontId="2" fillId="4" borderId="1" xfId="0" applyNumberFormat="1" applyFont="1" applyFill="1" applyBorder="1" applyAlignment="1">
      <alignment horizontal="left"/>
    </xf>
    <xf numFmtId="4" fontId="2" fillId="3" borderId="1" xfId="0" applyNumberFormat="1" applyFont="1" applyFill="1" applyBorder="1" applyAlignment="1">
      <alignment horizontal="left"/>
    </xf>
    <xf numFmtId="4" fontId="2" fillId="2" borderId="1" xfId="0" applyNumberFormat="1" applyFont="1" applyFill="1" applyBorder="1" applyAlignment="1">
      <alignment horizontal="left"/>
    </xf>
    <xf numFmtId="4" fontId="2" fillId="7" borderId="11" xfId="0" applyNumberFormat="1" applyFont="1" applyFill="1" applyBorder="1" applyAlignment="1">
      <alignment horizontal="left"/>
    </xf>
    <xf numFmtId="4" fontId="2" fillId="6" borderId="11" xfId="0" applyNumberFormat="1" applyFont="1" applyFill="1" applyBorder="1" applyAlignment="1">
      <alignment horizontal="left"/>
    </xf>
    <xf numFmtId="4" fontId="2" fillId="5" borderId="11" xfId="0" applyNumberFormat="1" applyFont="1" applyFill="1" applyBorder="1" applyAlignment="1">
      <alignment horizontal="left"/>
    </xf>
    <xf numFmtId="4" fontId="2" fillId="4" borderId="11" xfId="0" applyNumberFormat="1" applyFont="1" applyFill="1" applyBorder="1" applyAlignment="1">
      <alignment horizontal="left"/>
    </xf>
    <xf numFmtId="4" fontId="2" fillId="3" borderId="11" xfId="0" applyNumberFormat="1" applyFont="1" applyFill="1" applyBorder="1" applyAlignment="1">
      <alignment horizontal="left"/>
    </xf>
    <xf numFmtId="4" fontId="2" fillId="2" borderId="11" xfId="0" applyNumberFormat="1" applyFont="1" applyFill="1" applyBorder="1" applyAlignment="1">
      <alignment horizontal="left"/>
    </xf>
    <xf numFmtId="4" fontId="2" fillId="2" borderId="10" xfId="0" applyNumberFormat="1" applyFont="1" applyFill="1" applyBorder="1" applyAlignment="1">
      <alignment horizontal="right"/>
    </xf>
    <xf numFmtId="4" fontId="6" fillId="2" borderId="2" xfId="0" applyNumberFormat="1" applyFont="1" applyFill="1" applyBorder="1"/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3" fontId="7" fillId="0" borderId="6" xfId="0" applyNumberFormat="1" applyFont="1" applyBorder="1" applyAlignment="1">
      <alignment horizontal="center"/>
    </xf>
    <xf numFmtId="3" fontId="7" fillId="0" borderId="0" xfId="0" applyNumberFormat="1" applyFont="1" applyAlignment="1">
      <alignment horizontal="center"/>
    </xf>
    <xf numFmtId="3" fontId="7" fillId="0" borderId="0" xfId="0" quotePrefix="1" applyNumberFormat="1" applyFont="1" applyAlignment="1">
      <alignment horizontal="center"/>
    </xf>
    <xf numFmtId="0" fontId="8" fillId="0" borderId="0" xfId="0" applyFont="1"/>
    <xf numFmtId="3" fontId="7" fillId="0" borderId="9" xfId="0" applyNumberFormat="1" applyFont="1" applyBorder="1" applyAlignment="1">
      <alignment horizontal="center"/>
    </xf>
    <xf numFmtId="4" fontId="7" fillId="0" borderId="0" xfId="0" applyNumberFormat="1" applyFont="1"/>
    <xf numFmtId="0" fontId="8" fillId="0" borderId="1" xfId="0" applyFont="1" applyBorder="1"/>
    <xf numFmtId="0" fontId="8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3" fontId="7" fillId="0" borderId="0" xfId="0" applyNumberFormat="1" applyFont="1" applyAlignment="1">
      <alignment horizontal="left"/>
    </xf>
    <xf numFmtId="0" fontId="0" fillId="8" borderId="0" xfId="0" applyFill="1"/>
    <xf numFmtId="4" fontId="2" fillId="8" borderId="0" xfId="0" applyNumberFormat="1" applyFont="1" applyFill="1" applyAlignment="1">
      <alignment horizontal="left"/>
    </xf>
    <xf numFmtId="4" fontId="2" fillId="8" borderId="0" xfId="0" applyNumberFormat="1" applyFont="1" applyFill="1" applyAlignment="1">
      <alignment horizontal="right"/>
    </xf>
    <xf numFmtId="4" fontId="0" fillId="8" borderId="0" xfId="0" applyNumberFormat="1" applyFill="1"/>
    <xf numFmtId="4" fontId="2" fillId="8" borderId="10" xfId="0" applyNumberFormat="1" applyFont="1" applyFill="1" applyBorder="1" applyAlignment="1">
      <alignment horizontal="right"/>
    </xf>
    <xf numFmtId="4" fontId="6" fillId="8" borderId="0" xfId="0" applyNumberFormat="1" applyFont="1" applyFill="1"/>
    <xf numFmtId="4" fontId="2" fillId="8" borderId="11" xfId="0" applyNumberFormat="1" applyFont="1" applyFill="1" applyBorder="1" applyAlignment="1">
      <alignment horizontal="right"/>
    </xf>
    <xf numFmtId="4" fontId="2" fillId="8" borderId="1" xfId="0" applyNumberFormat="1" applyFont="1" applyFill="1" applyBorder="1" applyAlignment="1">
      <alignment horizontal="right"/>
    </xf>
    <xf numFmtId="4" fontId="2" fillId="8" borderId="7" xfId="0" applyNumberFormat="1" applyFont="1" applyFill="1" applyBorder="1" applyAlignment="1">
      <alignment horizontal="left"/>
    </xf>
    <xf numFmtId="4" fontId="2" fillId="8" borderId="7" xfId="0" applyNumberFormat="1" applyFont="1" applyFill="1" applyBorder="1" applyAlignment="1">
      <alignment horizontal="right"/>
    </xf>
    <xf numFmtId="4" fontId="2" fillId="8" borderId="1" xfId="0" applyNumberFormat="1" applyFont="1" applyFill="1" applyBorder="1" applyAlignment="1">
      <alignment horizontal="left"/>
    </xf>
    <xf numFmtId="0" fontId="1" fillId="0" borderId="0" xfId="0" quotePrefix="1" applyFont="1" applyAlignment="1">
      <alignment horizontal="right"/>
    </xf>
    <xf numFmtId="0" fontId="0" fillId="8" borderId="0" xfId="0" applyFill="1" applyAlignment="1">
      <alignment horizontal="right"/>
    </xf>
    <xf numFmtId="4" fontId="0" fillId="8" borderId="0" xfId="0" applyNumberFormat="1" applyFill="1" applyAlignment="1">
      <alignment horizontal="right"/>
    </xf>
    <xf numFmtId="4" fontId="6" fillId="8" borderId="0" xfId="0" applyNumberFormat="1" applyFont="1" applyFill="1" applyAlignment="1">
      <alignment horizontal="right"/>
    </xf>
    <xf numFmtId="0" fontId="0" fillId="0" borderId="0" xfId="0" applyAlignment="1">
      <alignment horizontal="right"/>
    </xf>
    <xf numFmtId="4" fontId="2" fillId="3" borderId="12" xfId="0" applyNumberFormat="1" applyFont="1" applyFill="1" applyBorder="1" applyAlignment="1">
      <alignment horizontal="right"/>
    </xf>
    <xf numFmtId="4" fontId="2" fillId="8" borderId="12" xfId="0" applyNumberFormat="1" applyFont="1" applyFill="1" applyBorder="1" applyAlignment="1">
      <alignment horizontal="left"/>
    </xf>
    <xf numFmtId="4" fontId="6" fillId="3" borderId="2" xfId="0" applyNumberFormat="1" applyFont="1" applyFill="1" applyBorder="1"/>
    <xf numFmtId="4" fontId="6" fillId="4" borderId="2" xfId="0" applyNumberFormat="1" applyFont="1" applyFill="1" applyBorder="1"/>
    <xf numFmtId="0" fontId="3" fillId="0" borderId="10" xfId="0" quotePrefix="1" applyFont="1" applyBorder="1" applyAlignment="1">
      <alignment horizontal="left"/>
    </xf>
    <xf numFmtId="0" fontId="3" fillId="0" borderId="11" xfId="0" quotePrefix="1" applyFont="1" applyBorder="1" applyAlignment="1">
      <alignment horizontal="left"/>
    </xf>
    <xf numFmtId="0" fontId="2" fillId="0" borderId="1" xfId="0" quotePrefix="1" applyFont="1" applyBorder="1" applyAlignment="1">
      <alignment horizontal="left"/>
    </xf>
    <xf numFmtId="0" fontId="6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2" fillId="7" borderId="0" xfId="0" quotePrefix="1" applyFont="1" applyFill="1" applyAlignment="1">
      <alignment horizontal="center"/>
    </xf>
    <xf numFmtId="0" fontId="2" fillId="7" borderId="2" xfId="0" quotePrefix="1" applyFont="1" applyFill="1" applyBorder="1" applyAlignment="1">
      <alignment horizontal="center"/>
    </xf>
    <xf numFmtId="0" fontId="2" fillId="2" borderId="0" xfId="0" quotePrefix="1" applyFont="1" applyFill="1" applyAlignment="1">
      <alignment horizontal="center"/>
    </xf>
    <xf numFmtId="0" fontId="2" fillId="2" borderId="2" xfId="0" quotePrefix="1" applyFont="1" applyFill="1" applyBorder="1" applyAlignment="1">
      <alignment horizontal="center"/>
    </xf>
    <xf numFmtId="0" fontId="2" fillId="3" borderId="0" xfId="0" quotePrefix="1" applyFont="1" applyFill="1" applyAlignment="1">
      <alignment horizontal="center"/>
    </xf>
    <xf numFmtId="0" fontId="2" fillId="3" borderId="2" xfId="0" quotePrefix="1" applyFont="1" applyFill="1" applyBorder="1" applyAlignment="1">
      <alignment horizontal="center"/>
    </xf>
    <xf numFmtId="0" fontId="2" fillId="4" borderId="0" xfId="0" quotePrefix="1" applyFont="1" applyFill="1" applyAlignment="1">
      <alignment horizontal="center"/>
    </xf>
    <xf numFmtId="0" fontId="2" fillId="4" borderId="2" xfId="0" quotePrefix="1" applyFont="1" applyFill="1" applyBorder="1" applyAlignment="1">
      <alignment horizontal="center"/>
    </xf>
    <xf numFmtId="0" fontId="2" fillId="5" borderId="0" xfId="0" quotePrefix="1" applyFont="1" applyFill="1" applyAlignment="1">
      <alignment horizontal="center"/>
    </xf>
    <xf numFmtId="0" fontId="2" fillId="5" borderId="2" xfId="0" quotePrefix="1" applyFont="1" applyFill="1" applyBorder="1" applyAlignment="1">
      <alignment horizontal="center"/>
    </xf>
    <xf numFmtId="0" fontId="2" fillId="6" borderId="0" xfId="0" quotePrefix="1" applyFont="1" applyFill="1" applyAlignment="1">
      <alignment horizontal="center"/>
    </xf>
    <xf numFmtId="0" fontId="2" fillId="6" borderId="2" xfId="0" quotePrefix="1" applyFont="1" applyFill="1" applyBorder="1" applyAlignment="1">
      <alignment horizontal="center"/>
    </xf>
    <xf numFmtId="0" fontId="2" fillId="8" borderId="12" xfId="0" quotePrefix="1" applyFont="1" applyFill="1" applyBorder="1" applyAlignment="1">
      <alignment horizontal="center"/>
    </xf>
    <xf numFmtId="0" fontId="2" fillId="8" borderId="0" xfId="0" quotePrefix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E535D-5906-481C-9DD2-48BA3D8CACF8}">
  <sheetPr>
    <pageSetUpPr fitToPage="1"/>
  </sheetPr>
  <dimension ref="A1:U186"/>
  <sheetViews>
    <sheetView showGridLines="0" zoomScaleNormal="100" workbookViewId="0">
      <pane xSplit="1" ySplit="4" topLeftCell="B106" activePane="bottomRight" state="frozenSplit"/>
      <selection pane="topRight" activeCell="B1" sqref="B1"/>
      <selection pane="bottomLeft" activeCell="A5" sqref="A5"/>
      <selection pane="bottomRight" activeCell="E131" activeCellId="2" sqref="E116 E124 E131"/>
    </sheetView>
  </sheetViews>
  <sheetFormatPr defaultRowHeight="14.25" x14ac:dyDescent="0.45"/>
  <cols>
    <col min="1" max="1" width="30.1328125" bestFit="1" customWidth="1"/>
    <col min="2" max="2" width="9.265625" bestFit="1" customWidth="1"/>
    <col min="3" max="3" width="10.1328125" bestFit="1" customWidth="1"/>
    <col min="4" max="4" width="10.3984375" bestFit="1" customWidth="1"/>
    <col min="5" max="5" width="10.1328125" bestFit="1" customWidth="1"/>
    <col min="6" max="6" width="7.86328125" bestFit="1" customWidth="1"/>
    <col min="7" max="7" width="10.1328125" bestFit="1" customWidth="1"/>
    <col min="8" max="8" width="7.59765625" bestFit="1" customWidth="1"/>
    <col min="9" max="9" width="9" bestFit="1" customWidth="1"/>
    <col min="10" max="10" width="8.3984375" bestFit="1" customWidth="1"/>
    <col min="11" max="11" width="10.1328125" bestFit="1" customWidth="1"/>
    <col min="12" max="12" width="10.1328125" customWidth="1"/>
    <col min="13" max="13" width="10.1328125" style="139" customWidth="1"/>
    <col min="14" max="14" width="10.1328125" bestFit="1" customWidth="1"/>
    <col min="15" max="15" width="10.86328125" bestFit="1" customWidth="1"/>
    <col min="16" max="16" width="10.73046875" customWidth="1"/>
  </cols>
  <sheetData>
    <row r="1" spans="1:16" ht="15.4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35"/>
      <c r="N1" s="1"/>
      <c r="O1" s="1"/>
      <c r="P1" s="1"/>
    </row>
    <row r="2" spans="1:16" ht="15.4" x14ac:dyDescent="0.45">
      <c r="A2" s="1" t="s">
        <v>190</v>
      </c>
      <c r="B2" s="1"/>
      <c r="C2" s="1"/>
      <c r="D2" s="1"/>
      <c r="E2" s="1" t="s">
        <v>154</v>
      </c>
      <c r="F2" s="1"/>
      <c r="G2" s="1"/>
      <c r="H2" s="1"/>
      <c r="I2" s="1"/>
      <c r="J2" s="1"/>
      <c r="K2" s="1"/>
      <c r="L2" s="1"/>
      <c r="M2" s="135"/>
      <c r="N2" s="1"/>
      <c r="O2" s="1"/>
      <c r="P2" s="1"/>
    </row>
    <row r="3" spans="1:16" ht="15.4" x14ac:dyDescent="0.4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35"/>
      <c r="N3" s="1"/>
      <c r="O3" s="1"/>
      <c r="P3" s="1"/>
    </row>
    <row r="4" spans="1:16" x14ac:dyDescent="0.45">
      <c r="A4" s="2" t="s">
        <v>2</v>
      </c>
      <c r="B4" s="151" t="s">
        <v>3</v>
      </c>
      <c r="C4" s="152"/>
      <c r="D4" s="153" t="s">
        <v>4</v>
      </c>
      <c r="E4" s="154"/>
      <c r="F4" s="155" t="s">
        <v>5</v>
      </c>
      <c r="G4" s="156"/>
      <c r="H4" s="157" t="s">
        <v>6</v>
      </c>
      <c r="I4" s="158"/>
      <c r="J4" s="159" t="s">
        <v>7</v>
      </c>
      <c r="K4" s="160"/>
      <c r="L4" s="161" t="s">
        <v>191</v>
      </c>
      <c r="M4" s="162"/>
      <c r="N4" s="149" t="s">
        <v>8</v>
      </c>
      <c r="O4" s="150"/>
    </row>
    <row r="5" spans="1:16" x14ac:dyDescent="0.45">
      <c r="A5" s="3" t="s">
        <v>9</v>
      </c>
      <c r="B5" s="4"/>
      <c r="C5" s="5"/>
      <c r="D5" s="6"/>
      <c r="E5" s="7"/>
      <c r="F5" s="8"/>
      <c r="G5" s="9"/>
      <c r="H5" s="10"/>
      <c r="I5" s="11"/>
      <c r="J5" s="12"/>
      <c r="K5" s="13"/>
      <c r="L5" s="124"/>
      <c r="M5" s="136"/>
      <c r="N5" s="14"/>
      <c r="O5" s="15"/>
    </row>
    <row r="6" spans="1:16" x14ac:dyDescent="0.45">
      <c r="B6" s="4"/>
      <c r="C6" s="5"/>
      <c r="D6" s="6"/>
      <c r="E6" s="7"/>
      <c r="F6" s="8"/>
      <c r="G6" s="9"/>
      <c r="H6" s="10"/>
      <c r="I6" s="11"/>
      <c r="J6" s="12"/>
      <c r="K6" s="13"/>
      <c r="L6" s="124"/>
      <c r="M6" s="136"/>
      <c r="N6" s="14"/>
      <c r="O6" s="15"/>
    </row>
    <row r="7" spans="1:16" x14ac:dyDescent="0.45">
      <c r="A7" s="3" t="s">
        <v>10</v>
      </c>
      <c r="B7" s="4"/>
      <c r="C7" s="5"/>
      <c r="D7" s="6"/>
      <c r="E7" s="7"/>
      <c r="F7" s="8"/>
      <c r="G7" s="9"/>
      <c r="H7" s="10"/>
      <c r="I7" s="11"/>
      <c r="J7" s="12"/>
      <c r="K7" s="13"/>
      <c r="L7" s="124"/>
      <c r="M7" s="136"/>
      <c r="N7" s="14"/>
      <c r="O7" s="15"/>
    </row>
    <row r="8" spans="1:16" x14ac:dyDescent="0.45">
      <c r="A8" s="2" t="s">
        <v>11</v>
      </c>
      <c r="B8" s="16">
        <f>SUM(D8:O8)</f>
        <v>151568</v>
      </c>
      <c r="C8" s="17"/>
      <c r="D8" s="18">
        <v>151568</v>
      </c>
      <c r="E8" s="19"/>
      <c r="F8" s="20"/>
      <c r="G8" s="21"/>
      <c r="H8" s="22"/>
      <c r="I8" s="23"/>
      <c r="J8" s="24"/>
      <c r="K8" s="25"/>
      <c r="L8" s="125"/>
      <c r="M8" s="126"/>
      <c r="N8" s="26"/>
      <c r="O8" s="27"/>
    </row>
    <row r="9" spans="1:16" x14ac:dyDescent="0.45">
      <c r="A9" s="2" t="s">
        <v>12</v>
      </c>
      <c r="B9" s="16">
        <f>SUM(D9:O9)</f>
        <v>35640</v>
      </c>
      <c r="C9" s="17"/>
      <c r="D9" s="18">
        <v>35640</v>
      </c>
      <c r="E9" s="19"/>
      <c r="F9" s="20"/>
      <c r="G9" s="21"/>
      <c r="H9" s="22"/>
      <c r="I9" s="23"/>
      <c r="J9" s="24"/>
      <c r="K9" s="25"/>
      <c r="L9" s="125"/>
      <c r="M9" s="126"/>
      <c r="N9" s="26"/>
      <c r="O9" s="27"/>
    </row>
    <row r="10" spans="1:16" x14ac:dyDescent="0.45">
      <c r="A10" s="2" t="s">
        <v>13</v>
      </c>
      <c r="B10" s="16">
        <f>SUM(D10:O10)</f>
        <v>-4500</v>
      </c>
      <c r="C10" s="17"/>
      <c r="D10" s="18">
        <v>-4500</v>
      </c>
      <c r="E10" s="19"/>
      <c r="F10" s="20"/>
      <c r="G10" s="21"/>
      <c r="H10" s="22"/>
      <c r="I10" s="23"/>
      <c r="J10" s="24"/>
      <c r="K10" s="25"/>
      <c r="L10" s="125"/>
      <c r="M10" s="126"/>
      <c r="N10" s="26"/>
      <c r="O10" s="27"/>
    </row>
    <row r="11" spans="1:16" x14ac:dyDescent="0.45">
      <c r="A11" s="2" t="s">
        <v>14</v>
      </c>
      <c r="B11" s="16">
        <f>SUM(D11:O11)</f>
        <v>3450</v>
      </c>
      <c r="C11" s="17"/>
      <c r="D11" s="18">
        <v>3450</v>
      </c>
      <c r="E11" s="19"/>
      <c r="F11" s="20"/>
      <c r="G11" s="21"/>
      <c r="H11" s="22"/>
      <c r="I11" s="23"/>
      <c r="J11" s="24"/>
      <c r="K11" s="25"/>
      <c r="L11" s="125"/>
      <c r="M11" s="126"/>
      <c r="N11" s="26"/>
      <c r="O11" s="27"/>
    </row>
    <row r="12" spans="1:16" x14ac:dyDescent="0.45">
      <c r="A12" s="2" t="s">
        <v>15</v>
      </c>
      <c r="B12" s="28">
        <f>SUM(D12:O12)</f>
        <v>2500</v>
      </c>
      <c r="C12" s="17"/>
      <c r="D12" s="29">
        <v>2500</v>
      </c>
      <c r="E12" s="19"/>
      <c r="F12" s="30"/>
      <c r="G12" s="21"/>
      <c r="H12" s="31"/>
      <c r="I12" s="23"/>
      <c r="J12" s="32"/>
      <c r="K12" s="25"/>
      <c r="L12" s="132"/>
      <c r="M12" s="126"/>
      <c r="N12" s="33"/>
      <c r="O12" s="27"/>
    </row>
    <row r="13" spans="1:16" x14ac:dyDescent="0.45">
      <c r="A13" s="2" t="s">
        <v>16</v>
      </c>
      <c r="B13" s="34"/>
      <c r="C13" s="35">
        <f>SUM(B8:B12)</f>
        <v>188658</v>
      </c>
      <c r="D13" s="36"/>
      <c r="E13" s="37">
        <f>(D8+D9+D10+D11+D12)</f>
        <v>188658</v>
      </c>
      <c r="F13" s="38"/>
      <c r="G13" s="39">
        <f>(F8+F9+F10+F11+F12)</f>
        <v>0</v>
      </c>
      <c r="H13" s="40"/>
      <c r="I13" s="41">
        <f>(H8+H9+H10+H11+H12)</f>
        <v>0</v>
      </c>
      <c r="J13" s="42"/>
      <c r="K13" s="43">
        <f>(J8+J9+J10+J11+J12)</f>
        <v>0</v>
      </c>
      <c r="L13" s="126"/>
      <c r="M13" s="126">
        <f>SUM(L8:L12)</f>
        <v>0</v>
      </c>
      <c r="N13" s="44"/>
      <c r="O13" s="45">
        <f>(N8+N9+N10+N11+N12)</f>
        <v>0</v>
      </c>
    </row>
    <row r="14" spans="1:16" x14ac:dyDescent="0.45">
      <c r="A14" s="2" t="s">
        <v>17</v>
      </c>
      <c r="B14" s="34"/>
      <c r="C14" s="35">
        <f>SUM(D14:O14)</f>
        <v>15750</v>
      </c>
      <c r="D14" s="36"/>
      <c r="E14" s="37"/>
      <c r="F14" s="38"/>
      <c r="G14" s="39">
        <v>15750</v>
      </c>
      <c r="H14" s="40"/>
      <c r="I14" s="41"/>
      <c r="J14" s="42"/>
      <c r="K14" s="43"/>
      <c r="L14" s="126"/>
      <c r="M14" s="126"/>
      <c r="N14" s="44"/>
      <c r="O14" s="45"/>
    </row>
    <row r="15" spans="1:16" x14ac:dyDescent="0.45">
      <c r="A15" s="2" t="s">
        <v>18</v>
      </c>
      <c r="B15" s="16">
        <f t="shared" ref="B15:B20" si="0">SUM(D15:O15)</f>
        <v>4300</v>
      </c>
      <c r="C15" s="17"/>
      <c r="D15" s="18"/>
      <c r="E15" s="19"/>
      <c r="F15" s="20"/>
      <c r="G15" s="21"/>
      <c r="H15" s="22">
        <v>4300</v>
      </c>
      <c r="I15" s="23"/>
      <c r="J15" s="24"/>
      <c r="K15" s="25"/>
      <c r="L15" s="125"/>
      <c r="M15" s="126"/>
      <c r="N15" s="26"/>
      <c r="O15" s="27"/>
    </row>
    <row r="16" spans="1:16" x14ac:dyDescent="0.45">
      <c r="A16" s="2" t="s">
        <v>19</v>
      </c>
      <c r="B16" s="16">
        <f t="shared" si="0"/>
        <v>3600</v>
      </c>
      <c r="C16" s="17"/>
      <c r="D16" s="18"/>
      <c r="E16" s="19"/>
      <c r="F16" s="20"/>
      <c r="G16" s="21"/>
      <c r="H16" s="22">
        <v>3600</v>
      </c>
      <c r="I16" s="23"/>
      <c r="J16" s="24"/>
      <c r="K16" s="25"/>
      <c r="L16" s="125"/>
      <c r="M16" s="126"/>
      <c r="N16" s="26"/>
      <c r="O16" s="27"/>
    </row>
    <row r="17" spans="1:15" x14ac:dyDescent="0.45">
      <c r="A17" s="2" t="s">
        <v>20</v>
      </c>
      <c r="B17" s="16">
        <f t="shared" si="0"/>
        <v>5000</v>
      </c>
      <c r="C17" s="17"/>
      <c r="D17" s="18"/>
      <c r="E17" s="19"/>
      <c r="F17" s="20"/>
      <c r="G17" s="21"/>
      <c r="H17" s="22">
        <v>5000</v>
      </c>
      <c r="I17" s="23"/>
      <c r="J17" s="24"/>
      <c r="K17" s="25"/>
      <c r="L17" s="125"/>
      <c r="M17" s="126"/>
      <c r="N17" s="26"/>
      <c r="O17" s="27"/>
    </row>
    <row r="18" spans="1:15" x14ac:dyDescent="0.45">
      <c r="A18" s="2" t="s">
        <v>21</v>
      </c>
      <c r="B18" s="16">
        <f t="shared" si="0"/>
        <v>0</v>
      </c>
      <c r="C18" s="17"/>
      <c r="D18" s="18"/>
      <c r="E18" s="19"/>
      <c r="F18" s="20"/>
      <c r="G18" s="21"/>
      <c r="H18" s="22"/>
      <c r="I18" s="23"/>
      <c r="J18" s="24"/>
      <c r="K18" s="25"/>
      <c r="L18" s="125"/>
      <c r="M18" s="126"/>
      <c r="N18" s="26"/>
      <c r="O18" s="27"/>
    </row>
    <row r="19" spans="1:15" x14ac:dyDescent="0.45">
      <c r="A19" s="2" t="s">
        <v>22</v>
      </c>
      <c r="B19" s="16">
        <f t="shared" si="0"/>
        <v>400</v>
      </c>
      <c r="C19" s="17"/>
      <c r="D19" s="18"/>
      <c r="E19" s="19"/>
      <c r="F19" s="20"/>
      <c r="G19" s="21"/>
      <c r="H19" s="22">
        <v>400</v>
      </c>
      <c r="I19" s="23"/>
      <c r="J19" s="24"/>
      <c r="K19" s="25"/>
      <c r="L19" s="125"/>
      <c r="M19" s="126"/>
      <c r="N19" s="26"/>
      <c r="O19" s="27"/>
    </row>
    <row r="20" spans="1:15" x14ac:dyDescent="0.45">
      <c r="A20" s="2" t="s">
        <v>23</v>
      </c>
      <c r="B20" s="28">
        <f t="shared" si="0"/>
        <v>0</v>
      </c>
      <c r="C20" s="17"/>
      <c r="D20" s="29"/>
      <c r="E20" s="19"/>
      <c r="F20" s="30"/>
      <c r="G20" s="21"/>
      <c r="H20" s="31"/>
      <c r="I20" s="23"/>
      <c r="J20" s="32"/>
      <c r="K20" s="25"/>
      <c r="L20" s="132"/>
      <c r="M20" s="126"/>
      <c r="N20" s="33"/>
      <c r="O20" s="27"/>
    </row>
    <row r="21" spans="1:15" x14ac:dyDescent="0.45">
      <c r="A21" s="2" t="s">
        <v>24</v>
      </c>
      <c r="B21" s="34"/>
      <c r="C21" s="35">
        <f>SUM(B15:B20)</f>
        <v>13300</v>
      </c>
      <c r="D21" s="36"/>
      <c r="E21" s="37">
        <f>(D15+D16+D17+D18+D19+D20)</f>
        <v>0</v>
      </c>
      <c r="F21" s="38"/>
      <c r="G21" s="39">
        <f>(F15+F16+F17+F18+F19+F20)</f>
        <v>0</v>
      </c>
      <c r="H21" s="40"/>
      <c r="I21" s="41">
        <f>SUM(H15:H20)</f>
        <v>13300</v>
      </c>
      <c r="J21" s="42"/>
      <c r="K21" s="43">
        <f>(J15+J16+J17+J18+J19+J20)</f>
        <v>0</v>
      </c>
      <c r="L21" s="126"/>
      <c r="M21" s="126">
        <f>SUM(L15:L20)</f>
        <v>0</v>
      </c>
      <c r="N21" s="44"/>
      <c r="O21" s="45">
        <f>(N15+N16+N17+N18+N19+N20)</f>
        <v>0</v>
      </c>
    </row>
    <row r="22" spans="1:15" x14ac:dyDescent="0.45">
      <c r="A22" s="2" t="s">
        <v>25</v>
      </c>
      <c r="B22" s="16">
        <f t="shared" ref="B22:B34" si="1">SUM(D22:O22)</f>
        <v>1200</v>
      </c>
      <c r="C22" s="17"/>
      <c r="D22" s="18"/>
      <c r="E22" s="19"/>
      <c r="F22" s="20"/>
      <c r="G22" s="21"/>
      <c r="H22" s="22"/>
      <c r="I22" s="23"/>
      <c r="J22" s="24"/>
      <c r="K22" s="25"/>
      <c r="L22" s="125">
        <v>1200</v>
      </c>
      <c r="M22" s="126"/>
      <c r="N22" s="26"/>
      <c r="O22" s="27"/>
    </row>
    <row r="23" spans="1:15" x14ac:dyDescent="0.45">
      <c r="A23" s="2" t="s">
        <v>26</v>
      </c>
      <c r="B23" s="16">
        <f t="shared" si="1"/>
        <v>28000</v>
      </c>
      <c r="C23" s="17"/>
      <c r="D23" s="18"/>
      <c r="E23" s="19"/>
      <c r="F23" s="20"/>
      <c r="G23" s="21"/>
      <c r="H23" s="22"/>
      <c r="I23" s="23"/>
      <c r="J23" s="24">
        <v>28000</v>
      </c>
      <c r="K23" s="25"/>
      <c r="L23" s="125"/>
      <c r="M23" s="126"/>
      <c r="N23" s="26"/>
      <c r="O23" s="27"/>
    </row>
    <row r="24" spans="1:15" x14ac:dyDescent="0.45">
      <c r="A24" s="2" t="s">
        <v>27</v>
      </c>
      <c r="B24" s="16">
        <f t="shared" si="1"/>
        <v>10800</v>
      </c>
      <c r="C24" s="17"/>
      <c r="D24" s="18"/>
      <c r="E24" s="19"/>
      <c r="F24" s="20"/>
      <c r="G24" s="21"/>
      <c r="H24" s="22"/>
      <c r="I24" s="23"/>
      <c r="J24" s="24">
        <v>10800</v>
      </c>
      <c r="K24" s="25"/>
      <c r="L24" s="125"/>
      <c r="M24" s="126"/>
      <c r="N24" s="26"/>
      <c r="O24" s="27"/>
    </row>
    <row r="25" spans="1:15" x14ac:dyDescent="0.45">
      <c r="A25" s="2" t="s">
        <v>28</v>
      </c>
      <c r="B25" s="16">
        <f t="shared" si="1"/>
        <v>8000</v>
      </c>
      <c r="C25" s="17"/>
      <c r="D25" s="18"/>
      <c r="E25" s="19"/>
      <c r="F25" s="20"/>
      <c r="G25" s="21"/>
      <c r="H25" s="22"/>
      <c r="I25" s="23"/>
      <c r="J25" s="24">
        <v>8000</v>
      </c>
      <c r="K25" s="25"/>
      <c r="L25" s="125"/>
      <c r="M25" s="126"/>
      <c r="N25" s="26"/>
      <c r="O25" s="27"/>
    </row>
    <row r="26" spans="1:15" x14ac:dyDescent="0.45">
      <c r="A26" s="2" t="s">
        <v>29</v>
      </c>
      <c r="B26" s="16">
        <f t="shared" si="1"/>
        <v>1200</v>
      </c>
      <c r="C26" s="17"/>
      <c r="D26" s="18"/>
      <c r="E26" s="19"/>
      <c r="F26" s="20"/>
      <c r="G26" s="21"/>
      <c r="H26" s="22"/>
      <c r="I26" s="23"/>
      <c r="J26" s="24"/>
      <c r="K26" s="25"/>
      <c r="L26" s="125">
        <v>1200</v>
      </c>
      <c r="M26" s="126"/>
      <c r="N26" s="26"/>
      <c r="O26" s="27"/>
    </row>
    <row r="27" spans="1:15" x14ac:dyDescent="0.45">
      <c r="A27" s="2" t="s">
        <v>30</v>
      </c>
      <c r="B27" s="16">
        <f t="shared" si="1"/>
        <v>22000</v>
      </c>
      <c r="C27" s="17"/>
      <c r="D27" s="18"/>
      <c r="E27" s="19"/>
      <c r="F27" s="20"/>
      <c r="G27" s="21"/>
      <c r="H27" s="22"/>
      <c r="I27" s="23"/>
      <c r="J27" s="24">
        <v>22000</v>
      </c>
      <c r="K27" s="25"/>
      <c r="L27" s="125"/>
      <c r="M27" s="126"/>
      <c r="N27" s="26"/>
      <c r="O27" s="27"/>
    </row>
    <row r="28" spans="1:15" x14ac:dyDescent="0.45">
      <c r="A28" s="2" t="s">
        <v>31</v>
      </c>
      <c r="B28" s="16">
        <f t="shared" si="1"/>
        <v>700</v>
      </c>
      <c r="C28" s="17"/>
      <c r="D28" s="18"/>
      <c r="E28" s="19"/>
      <c r="F28" s="20"/>
      <c r="G28" s="21"/>
      <c r="H28" s="22"/>
      <c r="I28" s="23"/>
      <c r="J28" s="24">
        <v>700</v>
      </c>
      <c r="K28" s="25"/>
      <c r="L28" s="125"/>
      <c r="M28" s="126"/>
      <c r="N28" s="26"/>
      <c r="O28" s="27"/>
    </row>
    <row r="29" spans="1:15" x14ac:dyDescent="0.45">
      <c r="A29" s="2" t="s">
        <v>32</v>
      </c>
      <c r="B29" s="16">
        <f t="shared" si="1"/>
        <v>7000</v>
      </c>
      <c r="C29" s="17"/>
      <c r="D29" s="18"/>
      <c r="E29" s="19"/>
      <c r="F29" s="20"/>
      <c r="G29" s="21"/>
      <c r="H29" s="22"/>
      <c r="I29" s="23"/>
      <c r="J29" s="24">
        <v>7000</v>
      </c>
      <c r="K29" s="25"/>
      <c r="L29" s="125"/>
      <c r="M29" s="126"/>
      <c r="N29" s="26"/>
      <c r="O29" s="27"/>
    </row>
    <row r="30" spans="1:15" x14ac:dyDescent="0.45">
      <c r="A30" s="2" t="s">
        <v>33</v>
      </c>
      <c r="B30" s="16">
        <f t="shared" si="1"/>
        <v>2700</v>
      </c>
      <c r="C30" s="17"/>
      <c r="D30" s="18"/>
      <c r="E30" s="19"/>
      <c r="F30" s="20"/>
      <c r="G30" s="21"/>
      <c r="H30" s="22"/>
      <c r="I30" s="23"/>
      <c r="J30" s="24">
        <v>2700</v>
      </c>
      <c r="K30" s="25"/>
      <c r="L30" s="125"/>
      <c r="M30" s="126"/>
      <c r="N30" s="26"/>
      <c r="O30" s="27"/>
    </row>
    <row r="31" spans="1:15" x14ac:dyDescent="0.45">
      <c r="A31" s="2" t="s">
        <v>34</v>
      </c>
      <c r="B31" s="16">
        <f t="shared" si="1"/>
        <v>-1250</v>
      </c>
      <c r="C31" s="17"/>
      <c r="D31" s="18"/>
      <c r="E31" s="19"/>
      <c r="F31" s="20"/>
      <c r="G31" s="21"/>
      <c r="H31" s="22"/>
      <c r="I31" s="23"/>
      <c r="J31" s="24">
        <v>-1250</v>
      </c>
      <c r="K31" s="25"/>
      <c r="L31" s="125"/>
      <c r="M31" s="126"/>
      <c r="N31" s="26"/>
      <c r="O31" s="27"/>
    </row>
    <row r="32" spans="1:15" x14ac:dyDescent="0.45">
      <c r="A32" s="2" t="s">
        <v>35</v>
      </c>
      <c r="B32" s="16">
        <f t="shared" si="1"/>
        <v>0</v>
      </c>
      <c r="C32" s="17"/>
      <c r="D32" s="18"/>
      <c r="E32" s="19"/>
      <c r="F32" s="20"/>
      <c r="G32" s="21"/>
      <c r="H32" s="22"/>
      <c r="I32" s="23"/>
      <c r="J32" s="24"/>
      <c r="K32" s="25"/>
      <c r="L32" s="125"/>
      <c r="M32" s="126"/>
      <c r="N32" s="26"/>
      <c r="O32" s="27"/>
    </row>
    <row r="33" spans="1:15" x14ac:dyDescent="0.45">
      <c r="A33" s="2" t="s">
        <v>193</v>
      </c>
      <c r="B33" s="16">
        <f t="shared" si="1"/>
        <v>-460</v>
      </c>
      <c r="C33" s="17"/>
      <c r="D33" s="18"/>
      <c r="E33" s="19"/>
      <c r="F33" s="20"/>
      <c r="G33" s="21"/>
      <c r="H33" s="22"/>
      <c r="I33" s="23"/>
      <c r="J33" s="24">
        <v>-460</v>
      </c>
      <c r="K33" s="25"/>
      <c r="L33" s="125"/>
      <c r="M33" s="126"/>
      <c r="N33" s="26"/>
      <c r="O33" s="27"/>
    </row>
    <row r="34" spans="1:15" x14ac:dyDescent="0.45">
      <c r="A34" s="2" t="s">
        <v>36</v>
      </c>
      <c r="B34" s="28">
        <f t="shared" si="1"/>
        <v>-3500</v>
      </c>
      <c r="C34" s="17"/>
      <c r="D34" s="29"/>
      <c r="E34" s="19"/>
      <c r="F34" s="30"/>
      <c r="G34" s="21"/>
      <c r="H34" s="31"/>
      <c r="I34" s="23"/>
      <c r="J34" s="32">
        <v>-3500</v>
      </c>
      <c r="K34" s="25"/>
      <c r="L34" s="132"/>
      <c r="M34" s="126"/>
      <c r="N34" s="33"/>
      <c r="O34" s="27"/>
    </row>
    <row r="35" spans="1:15" x14ac:dyDescent="0.45">
      <c r="A35" s="2" t="s">
        <v>37</v>
      </c>
      <c r="B35" s="16"/>
      <c r="C35" s="46">
        <f>SUM(B22:B34)</f>
        <v>76390</v>
      </c>
      <c r="D35" s="36"/>
      <c r="E35" s="47">
        <f>(D22+D23+D24+D25+D26+D27+D28+D29+D30+D31+D32+D34)</f>
        <v>0</v>
      </c>
      <c r="F35" s="38"/>
      <c r="G35" s="48">
        <f>(F22+F23+F24+F25+F26+F27+F28+F29+F30+F31+F32+F34)</f>
        <v>0</v>
      </c>
      <c r="H35" s="40"/>
      <c r="I35" s="49">
        <f>(H22+H23+H24+H25+H26+H27+H28+H29+H30+H31+H32+H34)</f>
        <v>0</v>
      </c>
      <c r="J35" s="42"/>
      <c r="K35" s="50">
        <f>(J22+J23+J24+J25+J26+J27+J28+J29+J30+J31+J32+J34+J33)</f>
        <v>73990</v>
      </c>
      <c r="L35" s="126"/>
      <c r="M35" s="131">
        <f>SUM(L22:L34)</f>
        <v>2400</v>
      </c>
      <c r="N35" s="44"/>
      <c r="O35" s="51">
        <f>(N22+N23+N24+N25+N26+N27+N28+N29+N30+N31+N32+N34)</f>
        <v>0</v>
      </c>
    </row>
    <row r="36" spans="1:15" x14ac:dyDescent="0.45">
      <c r="A36" s="3" t="s">
        <v>38</v>
      </c>
      <c r="B36" s="16"/>
      <c r="C36" s="52">
        <f>SUBTOTAL(9,C6:C35)</f>
        <v>294098</v>
      </c>
      <c r="D36" s="36"/>
      <c r="E36" s="53">
        <f>SUBTOTAL(9,E6:E35)</f>
        <v>188658</v>
      </c>
      <c r="F36" s="38"/>
      <c r="G36" s="54">
        <f>SUBTOTAL(9,G6:G35)</f>
        <v>15750</v>
      </c>
      <c r="H36" s="40"/>
      <c r="I36" s="55">
        <f>SUBTOTAL(9,I6:I35)</f>
        <v>13300</v>
      </c>
      <c r="J36" s="42"/>
      <c r="K36" s="56">
        <f>SUBTOTAL(9,K6:K35)</f>
        <v>73990</v>
      </c>
      <c r="L36" s="126"/>
      <c r="M36" s="128">
        <f>SUM(M13:M35)</f>
        <v>2400</v>
      </c>
      <c r="N36" s="44"/>
      <c r="O36" s="57">
        <f>SUBTOTAL(9,O6:O35)</f>
        <v>0</v>
      </c>
    </row>
    <row r="37" spans="1:15" x14ac:dyDescent="0.45">
      <c r="B37" s="16"/>
      <c r="C37" s="58"/>
      <c r="D37" s="59"/>
      <c r="E37" s="60"/>
      <c r="F37" s="61"/>
      <c r="G37" s="62"/>
      <c r="H37" s="63"/>
      <c r="I37" s="64"/>
      <c r="J37" s="65"/>
      <c r="K37" s="66"/>
      <c r="L37" s="127"/>
      <c r="M37" s="137"/>
      <c r="N37" s="67"/>
      <c r="O37" s="27"/>
    </row>
    <row r="38" spans="1:15" x14ac:dyDescent="0.45">
      <c r="A38" s="3" t="s">
        <v>39</v>
      </c>
      <c r="B38" s="16"/>
      <c r="C38" s="58"/>
      <c r="D38" s="59"/>
      <c r="E38" s="60"/>
      <c r="F38" s="61"/>
      <c r="G38" s="62"/>
      <c r="H38" s="63"/>
      <c r="I38" s="64"/>
      <c r="J38" s="65"/>
      <c r="K38" s="66"/>
      <c r="L38" s="127"/>
      <c r="M38" s="137"/>
      <c r="N38" s="67"/>
      <c r="O38" s="27"/>
    </row>
    <row r="39" spans="1:15" x14ac:dyDescent="0.45">
      <c r="A39" s="2" t="s">
        <v>40</v>
      </c>
      <c r="B39" s="16"/>
      <c r="C39" s="35">
        <f t="shared" ref="C39:C49" si="2">SUM(E39:O39)</f>
        <v>31500</v>
      </c>
      <c r="D39" s="36"/>
      <c r="E39" s="37"/>
      <c r="F39" s="38"/>
      <c r="G39" s="39"/>
      <c r="H39" s="40"/>
      <c r="I39" s="41"/>
      <c r="J39" s="42"/>
      <c r="K39" s="43">
        <v>29500</v>
      </c>
      <c r="L39" s="126"/>
      <c r="M39" s="126">
        <v>2000</v>
      </c>
      <c r="N39" s="44"/>
      <c r="O39" s="45"/>
    </row>
    <row r="40" spans="1:15" x14ac:dyDescent="0.45">
      <c r="A40" s="2" t="s">
        <v>41</v>
      </c>
      <c r="B40" s="16"/>
      <c r="C40" s="35">
        <f t="shared" si="2"/>
        <v>15000</v>
      </c>
      <c r="D40" s="36"/>
      <c r="E40" s="37">
        <v>15000</v>
      </c>
      <c r="F40" s="38"/>
      <c r="G40" s="39"/>
      <c r="H40" s="40"/>
      <c r="I40" s="41"/>
      <c r="J40" s="42"/>
      <c r="K40" s="43"/>
      <c r="L40" s="126"/>
      <c r="M40" s="126"/>
      <c r="N40" s="44"/>
      <c r="O40" s="45"/>
    </row>
    <row r="41" spans="1:15" x14ac:dyDescent="0.45">
      <c r="A41" s="2" t="s">
        <v>42</v>
      </c>
      <c r="B41" s="16"/>
      <c r="C41" s="35">
        <f t="shared" si="2"/>
        <v>500</v>
      </c>
      <c r="D41" s="36"/>
      <c r="E41" s="37"/>
      <c r="F41" s="38"/>
      <c r="G41" s="39"/>
      <c r="H41" s="40"/>
      <c r="I41" s="41"/>
      <c r="J41" s="42"/>
      <c r="K41" s="43">
        <v>500</v>
      </c>
      <c r="L41" s="126"/>
      <c r="M41" s="126"/>
      <c r="N41" s="44"/>
      <c r="O41" s="45"/>
    </row>
    <row r="42" spans="1:15" x14ac:dyDescent="0.45">
      <c r="A42" s="2" t="s">
        <v>157</v>
      </c>
      <c r="B42" s="16"/>
      <c r="C42" s="35">
        <f t="shared" si="2"/>
        <v>0</v>
      </c>
      <c r="D42" s="36"/>
      <c r="E42" s="37"/>
      <c r="F42" s="38"/>
      <c r="G42" s="39"/>
      <c r="H42" s="40"/>
      <c r="I42" s="41"/>
      <c r="J42" s="42"/>
      <c r="K42" s="43"/>
      <c r="L42" s="126"/>
      <c r="M42" s="126"/>
      <c r="N42" s="44"/>
      <c r="O42" s="45"/>
    </row>
    <row r="43" spans="1:15" x14ac:dyDescent="0.45">
      <c r="A43" s="2" t="s">
        <v>43</v>
      </c>
      <c r="B43" s="16"/>
      <c r="C43" s="35">
        <f t="shared" si="2"/>
        <v>4300</v>
      </c>
      <c r="D43" s="36"/>
      <c r="E43" s="37"/>
      <c r="F43" s="38"/>
      <c r="G43" s="39"/>
      <c r="H43" s="40"/>
      <c r="I43" s="41"/>
      <c r="J43" s="42"/>
      <c r="K43" s="43">
        <v>4300</v>
      </c>
      <c r="L43" s="126"/>
      <c r="M43" s="126"/>
      <c r="N43" s="44"/>
      <c r="O43" s="45"/>
    </row>
    <row r="44" spans="1:15" x14ac:dyDescent="0.45">
      <c r="A44" s="2" t="s">
        <v>44</v>
      </c>
      <c r="B44" s="16"/>
      <c r="C44" s="35">
        <f t="shared" si="2"/>
        <v>12000</v>
      </c>
      <c r="D44" s="36"/>
      <c r="E44" s="37"/>
      <c r="F44" s="38"/>
      <c r="G44" s="39"/>
      <c r="H44" s="40"/>
      <c r="I44" s="41"/>
      <c r="J44" s="42"/>
      <c r="K44" s="43">
        <v>12000</v>
      </c>
      <c r="L44" s="126"/>
      <c r="M44" s="126"/>
      <c r="N44" s="44"/>
      <c r="O44" s="45"/>
    </row>
    <row r="45" spans="1:15" x14ac:dyDescent="0.45">
      <c r="A45" s="2" t="s">
        <v>45</v>
      </c>
      <c r="B45" s="16"/>
      <c r="C45" s="35">
        <f t="shared" si="2"/>
        <v>6500</v>
      </c>
      <c r="D45" s="36"/>
      <c r="E45" s="37"/>
      <c r="F45" s="38"/>
      <c r="G45" s="39"/>
      <c r="H45" s="40"/>
      <c r="I45" s="41"/>
      <c r="J45" s="42"/>
      <c r="K45" s="43">
        <v>6500</v>
      </c>
      <c r="L45" s="126"/>
      <c r="M45" s="126"/>
      <c r="N45" s="44"/>
      <c r="O45" s="45"/>
    </row>
    <row r="46" spans="1:15" x14ac:dyDescent="0.45">
      <c r="A46" s="2" t="s">
        <v>46</v>
      </c>
      <c r="B46" s="16"/>
      <c r="C46" s="35">
        <f t="shared" si="2"/>
        <v>1500</v>
      </c>
      <c r="D46" s="36"/>
      <c r="E46" s="37"/>
      <c r="F46" s="38"/>
      <c r="G46" s="39"/>
      <c r="H46" s="40"/>
      <c r="I46" s="41"/>
      <c r="J46" s="42"/>
      <c r="K46" s="43">
        <v>1500</v>
      </c>
      <c r="L46" s="126"/>
      <c r="M46" s="126"/>
      <c r="N46" s="44"/>
      <c r="O46" s="45"/>
    </row>
    <row r="47" spans="1:15" x14ac:dyDescent="0.45">
      <c r="A47" s="2" t="s">
        <v>158</v>
      </c>
      <c r="B47" s="16"/>
      <c r="C47" s="35">
        <f t="shared" si="2"/>
        <v>0</v>
      </c>
      <c r="D47" s="36"/>
      <c r="E47" s="37"/>
      <c r="F47" s="38"/>
      <c r="G47" s="39"/>
      <c r="H47" s="40"/>
      <c r="I47" s="41"/>
      <c r="J47" s="42"/>
      <c r="K47" s="43"/>
      <c r="L47" s="126"/>
      <c r="M47" s="126"/>
      <c r="N47" s="44"/>
      <c r="O47" s="45"/>
    </row>
    <row r="48" spans="1:15" x14ac:dyDescent="0.45">
      <c r="A48" s="2" t="s">
        <v>47</v>
      </c>
      <c r="B48" s="16"/>
      <c r="C48" s="35">
        <f t="shared" si="2"/>
        <v>1290</v>
      </c>
      <c r="D48" s="36"/>
      <c r="E48" s="37"/>
      <c r="F48" s="38"/>
      <c r="G48" s="39"/>
      <c r="H48" s="40"/>
      <c r="I48" s="41"/>
      <c r="J48" s="42"/>
      <c r="K48" s="43">
        <v>1290</v>
      </c>
      <c r="L48" s="126"/>
      <c r="M48" s="126"/>
      <c r="N48" s="44"/>
      <c r="O48" s="45"/>
    </row>
    <row r="49" spans="1:15" x14ac:dyDescent="0.45">
      <c r="A49" s="2" t="s">
        <v>48</v>
      </c>
      <c r="B49" s="16"/>
      <c r="C49" s="35">
        <f t="shared" si="2"/>
        <v>7075</v>
      </c>
      <c r="D49" s="36"/>
      <c r="E49" s="47">
        <v>7075</v>
      </c>
      <c r="F49" s="38"/>
      <c r="G49" s="48"/>
      <c r="H49" s="40"/>
      <c r="I49" s="49"/>
      <c r="J49" s="42"/>
      <c r="K49" s="50"/>
      <c r="L49" s="126"/>
      <c r="M49" s="131"/>
      <c r="N49" s="44"/>
      <c r="O49" s="51"/>
    </row>
    <row r="50" spans="1:15" x14ac:dyDescent="0.45">
      <c r="A50" s="3" t="s">
        <v>49</v>
      </c>
      <c r="B50" s="16"/>
      <c r="C50" s="52">
        <f>SUM(C39:C49)</f>
        <v>79665</v>
      </c>
      <c r="D50" s="36"/>
      <c r="E50" s="53">
        <f>SUBTOTAL(9,E37:E49)</f>
        <v>22075</v>
      </c>
      <c r="F50" s="38"/>
      <c r="G50" s="54">
        <f>SUBTOTAL(9,G37:G49)</f>
        <v>0</v>
      </c>
      <c r="H50" s="40"/>
      <c r="I50" s="55">
        <f>SUBTOTAL(9,I37:I49)</f>
        <v>0</v>
      </c>
      <c r="J50" s="42"/>
      <c r="K50" s="56">
        <f>SUBTOTAL(9,K37:K49)</f>
        <v>55590</v>
      </c>
      <c r="L50" s="126"/>
      <c r="M50" s="128">
        <f>SUM(M39:M49)</f>
        <v>2000</v>
      </c>
      <c r="N50" s="44"/>
      <c r="O50" s="57">
        <f>SUBTOTAL(9,O37:O49)</f>
        <v>0</v>
      </c>
    </row>
    <row r="51" spans="1:15" x14ac:dyDescent="0.45">
      <c r="B51" s="16"/>
      <c r="C51" s="58"/>
      <c r="D51" s="59"/>
      <c r="E51" s="60"/>
      <c r="F51" s="61"/>
      <c r="G51" s="62"/>
      <c r="H51" s="63"/>
      <c r="I51" s="64"/>
      <c r="J51" s="65"/>
      <c r="K51" s="66"/>
      <c r="L51" s="127"/>
      <c r="M51" s="137"/>
      <c r="N51" s="67"/>
      <c r="O51" s="27"/>
    </row>
    <row r="52" spans="1:15" x14ac:dyDescent="0.45">
      <c r="A52" s="3" t="s">
        <v>50</v>
      </c>
      <c r="B52" s="16"/>
      <c r="C52" s="58"/>
      <c r="D52" s="59"/>
      <c r="E52" s="60"/>
      <c r="F52" s="61"/>
      <c r="G52" s="62"/>
      <c r="H52" s="63"/>
      <c r="I52" s="64"/>
      <c r="J52" s="65"/>
      <c r="K52" s="66"/>
      <c r="L52" s="127"/>
      <c r="M52" s="137"/>
      <c r="N52" s="67"/>
      <c r="O52" s="27"/>
    </row>
    <row r="53" spans="1:15" x14ac:dyDescent="0.45">
      <c r="A53" s="2" t="s">
        <v>51</v>
      </c>
      <c r="B53" s="16">
        <f>SUM(D53:O53)</f>
        <v>2000</v>
      </c>
      <c r="C53" s="17"/>
      <c r="D53" s="18"/>
      <c r="E53" s="19"/>
      <c r="F53" s="20"/>
      <c r="G53" s="21"/>
      <c r="H53" s="22"/>
      <c r="I53" s="23"/>
      <c r="J53" s="24">
        <v>2000</v>
      </c>
      <c r="K53" s="25"/>
      <c r="L53" s="125"/>
      <c r="M53" s="126"/>
      <c r="N53" s="26"/>
      <c r="O53" s="27"/>
    </row>
    <row r="54" spans="1:15" x14ac:dyDescent="0.45">
      <c r="A54" s="2" t="s">
        <v>52</v>
      </c>
      <c r="B54" s="28">
        <f>SUM(D54:O54)</f>
        <v>0</v>
      </c>
      <c r="C54" s="17"/>
      <c r="D54" s="29"/>
      <c r="E54" s="19"/>
      <c r="F54" s="30"/>
      <c r="G54" s="21"/>
      <c r="H54" s="31"/>
      <c r="I54" s="23"/>
      <c r="J54" s="32"/>
      <c r="K54" s="25"/>
      <c r="L54" s="132"/>
      <c r="M54" s="126"/>
      <c r="N54" s="33"/>
      <c r="O54" s="27"/>
    </row>
    <row r="55" spans="1:15" x14ac:dyDescent="0.45">
      <c r="A55" s="2" t="s">
        <v>53</v>
      </c>
      <c r="B55" s="16"/>
      <c r="C55" s="35">
        <f>SUM(B53:B54)</f>
        <v>2000</v>
      </c>
      <c r="D55" s="36"/>
      <c r="E55" s="37">
        <f>(D53+D54)</f>
        <v>0</v>
      </c>
      <c r="F55" s="38"/>
      <c r="G55" s="39">
        <f>(F53+F54)</f>
        <v>0</v>
      </c>
      <c r="H55" s="40"/>
      <c r="I55" s="41">
        <f>(H53+H54)</f>
        <v>0</v>
      </c>
      <c r="J55" s="42"/>
      <c r="K55" s="43">
        <f>SUM(J53:J54)</f>
        <v>2000</v>
      </c>
      <c r="L55" s="126"/>
      <c r="M55" s="126">
        <f>SUM(L53:L54)</f>
        <v>0</v>
      </c>
      <c r="N55" s="44"/>
      <c r="O55" s="45">
        <f>(N53+N54)</f>
        <v>0</v>
      </c>
    </row>
    <row r="56" spans="1:15" x14ac:dyDescent="0.45">
      <c r="A56" s="2" t="s">
        <v>159</v>
      </c>
      <c r="B56" s="16"/>
      <c r="C56" s="35"/>
      <c r="D56" s="36"/>
      <c r="E56" s="37"/>
      <c r="F56" s="38"/>
      <c r="G56" s="39"/>
      <c r="H56" s="40"/>
      <c r="I56" s="41"/>
      <c r="J56" s="42"/>
      <c r="K56" s="43"/>
      <c r="L56" s="126">
        <v>1200</v>
      </c>
      <c r="M56" s="126"/>
      <c r="N56" s="44"/>
      <c r="O56" s="45"/>
    </row>
    <row r="57" spans="1:15" x14ac:dyDescent="0.45">
      <c r="A57" s="2" t="s">
        <v>160</v>
      </c>
      <c r="B57" s="28"/>
      <c r="C57" s="35"/>
      <c r="D57" s="36"/>
      <c r="E57" s="37"/>
      <c r="F57" s="38"/>
      <c r="G57" s="39"/>
      <c r="H57" s="40"/>
      <c r="I57" s="41"/>
      <c r="J57" s="42"/>
      <c r="K57" s="43"/>
      <c r="L57" s="133"/>
      <c r="M57" s="126"/>
      <c r="N57" s="44"/>
      <c r="O57" s="45"/>
    </row>
    <row r="58" spans="1:15" x14ac:dyDescent="0.45">
      <c r="A58" s="2" t="s">
        <v>161</v>
      </c>
      <c r="B58" s="16"/>
      <c r="C58" s="35">
        <f>SUM(D58:O58)</f>
        <v>1200</v>
      </c>
      <c r="D58" s="36"/>
      <c r="E58" s="37"/>
      <c r="F58" s="38"/>
      <c r="G58" s="39"/>
      <c r="H58" s="40"/>
      <c r="I58" s="41"/>
      <c r="J58" s="82"/>
      <c r="K58" s="43">
        <f>SUM(J56:J57)</f>
        <v>0</v>
      </c>
      <c r="L58" s="126"/>
      <c r="M58" s="126">
        <f>SUM(L56:L57)</f>
        <v>1200</v>
      </c>
      <c r="N58" s="44"/>
      <c r="O58" s="45"/>
    </row>
    <row r="59" spans="1:15" x14ac:dyDescent="0.45">
      <c r="A59" s="2" t="s">
        <v>54</v>
      </c>
      <c r="B59" s="16">
        <f>SUM(D59:O59)</f>
        <v>9000</v>
      </c>
      <c r="C59" s="17"/>
      <c r="D59" s="18"/>
      <c r="E59" s="19"/>
      <c r="F59" s="20"/>
      <c r="G59" s="21"/>
      <c r="H59" s="22"/>
      <c r="I59" s="23"/>
      <c r="J59" s="24">
        <v>9000</v>
      </c>
      <c r="K59" s="25"/>
      <c r="L59" s="125"/>
      <c r="M59" s="126"/>
      <c r="N59" s="26"/>
      <c r="O59" s="27"/>
    </row>
    <row r="60" spans="1:15" x14ac:dyDescent="0.45">
      <c r="A60" s="2" t="s">
        <v>55</v>
      </c>
      <c r="B60" s="28">
        <f>SUM(D60:O60)</f>
        <v>-5000</v>
      </c>
      <c r="C60" s="17"/>
      <c r="D60" s="29"/>
      <c r="E60" s="19"/>
      <c r="F60" s="30"/>
      <c r="G60" s="21"/>
      <c r="H60" s="31"/>
      <c r="I60" s="23"/>
      <c r="J60" s="32">
        <v>-5000</v>
      </c>
      <c r="K60" s="25"/>
      <c r="L60" s="132"/>
      <c r="M60" s="126"/>
      <c r="N60" s="33"/>
      <c r="O60" s="27"/>
    </row>
    <row r="61" spans="1:15" x14ac:dyDescent="0.45">
      <c r="A61" s="2" t="s">
        <v>56</v>
      </c>
      <c r="B61" s="16"/>
      <c r="C61" s="35">
        <f>SUM(B59:B60)</f>
        <v>4000</v>
      </c>
      <c r="D61" s="36"/>
      <c r="E61" s="37">
        <f>(D59+D60)</f>
        <v>0</v>
      </c>
      <c r="F61" s="38"/>
      <c r="G61" s="39">
        <f>(F59+F60)</f>
        <v>0</v>
      </c>
      <c r="H61" s="40"/>
      <c r="I61" s="41">
        <f>(H59+H60)</f>
        <v>0</v>
      </c>
      <c r="J61" s="42"/>
      <c r="K61" s="43">
        <f>SUM(J59:J60)</f>
        <v>4000</v>
      </c>
      <c r="L61" s="126"/>
      <c r="M61" s="126"/>
      <c r="N61" s="44"/>
      <c r="O61" s="45">
        <f>(N59+N60)</f>
        <v>0</v>
      </c>
    </row>
    <row r="62" spans="1:15" x14ac:dyDescent="0.45">
      <c r="A62" s="2" t="s">
        <v>57</v>
      </c>
      <c r="B62" s="16">
        <f>SUM(D62:O62)</f>
        <v>0</v>
      </c>
      <c r="C62" s="35"/>
      <c r="D62" s="36"/>
      <c r="E62" s="37"/>
      <c r="F62" s="38"/>
      <c r="G62" s="39"/>
      <c r="H62" s="40"/>
      <c r="I62" s="41"/>
      <c r="J62" s="24"/>
      <c r="K62" s="43"/>
      <c r="L62" s="126"/>
      <c r="M62" s="126"/>
      <c r="N62" s="44"/>
      <c r="O62" s="45"/>
    </row>
    <row r="63" spans="1:15" x14ac:dyDescent="0.45">
      <c r="A63" s="2" t="s">
        <v>162</v>
      </c>
      <c r="B63" s="28">
        <f>SUM(D63:O63)</f>
        <v>0</v>
      </c>
      <c r="C63" s="17"/>
      <c r="D63" s="29"/>
      <c r="E63" s="19"/>
      <c r="F63" s="30"/>
      <c r="G63" s="21"/>
      <c r="H63" s="31"/>
      <c r="I63" s="23"/>
      <c r="J63" s="32"/>
      <c r="K63" s="25"/>
      <c r="L63" s="132"/>
      <c r="M63" s="126"/>
      <c r="N63" s="33"/>
      <c r="O63" s="27"/>
    </row>
    <row r="64" spans="1:15" x14ac:dyDescent="0.45">
      <c r="A64" s="2" t="s">
        <v>58</v>
      </c>
      <c r="B64" s="16"/>
      <c r="C64" s="35">
        <f>SUM(B62:B63)</f>
        <v>0</v>
      </c>
      <c r="D64" s="36"/>
      <c r="E64" s="37">
        <f>(D63)</f>
        <v>0</v>
      </c>
      <c r="F64" s="38"/>
      <c r="G64" s="39">
        <f>(F63)</f>
        <v>0</v>
      </c>
      <c r="H64" s="40"/>
      <c r="I64" s="41">
        <f>(H63)</f>
        <v>0</v>
      </c>
      <c r="J64" s="42"/>
      <c r="K64" s="43"/>
      <c r="L64" s="126"/>
      <c r="M64" s="126"/>
      <c r="N64" s="44"/>
      <c r="O64" s="45">
        <f>(N63)</f>
        <v>0</v>
      </c>
    </row>
    <row r="65" spans="1:15" x14ac:dyDescent="0.45">
      <c r="A65" s="2" t="s">
        <v>59</v>
      </c>
      <c r="B65" s="16"/>
      <c r="C65" s="35">
        <f t="shared" ref="C65:C70" si="3">SUM(E65:O65)</f>
        <v>250</v>
      </c>
      <c r="D65" s="36"/>
      <c r="E65" s="37"/>
      <c r="F65" s="38"/>
      <c r="G65" s="39"/>
      <c r="H65" s="40"/>
      <c r="I65" s="41"/>
      <c r="J65" s="42"/>
      <c r="K65" s="43">
        <v>250</v>
      </c>
      <c r="L65" s="126"/>
      <c r="M65" s="126"/>
      <c r="N65" s="44"/>
      <c r="O65" s="45"/>
    </row>
    <row r="66" spans="1:15" x14ac:dyDescent="0.45">
      <c r="A66" s="2" t="s">
        <v>60</v>
      </c>
      <c r="B66" s="16"/>
      <c r="C66" s="35">
        <f t="shared" si="3"/>
        <v>1500</v>
      </c>
      <c r="D66" s="36"/>
      <c r="E66" s="37"/>
      <c r="F66" s="38"/>
      <c r="G66" s="39"/>
      <c r="H66" s="40"/>
      <c r="I66" s="41"/>
      <c r="J66" s="42"/>
      <c r="K66" s="43">
        <v>1500</v>
      </c>
      <c r="L66" s="126"/>
      <c r="M66" s="126"/>
      <c r="N66" s="44"/>
      <c r="O66" s="45"/>
    </row>
    <row r="67" spans="1:15" x14ac:dyDescent="0.45">
      <c r="A67" s="2" t="s">
        <v>163</v>
      </c>
      <c r="B67" s="16"/>
      <c r="C67" s="35">
        <f t="shared" si="3"/>
        <v>4825</v>
      </c>
      <c r="D67" s="36"/>
      <c r="E67" s="37"/>
      <c r="F67" s="38"/>
      <c r="G67" s="39"/>
      <c r="H67" s="40"/>
      <c r="I67" s="41"/>
      <c r="J67" s="42"/>
      <c r="K67" s="43">
        <v>4825</v>
      </c>
      <c r="L67" s="126"/>
      <c r="M67" s="126"/>
      <c r="N67" s="44"/>
      <c r="O67" s="45"/>
    </row>
    <row r="68" spans="1:15" x14ac:dyDescent="0.45">
      <c r="A68" s="2" t="s">
        <v>61</v>
      </c>
      <c r="B68" s="16"/>
      <c r="C68" s="35">
        <f t="shared" si="3"/>
        <v>4500</v>
      </c>
      <c r="D68" s="36"/>
      <c r="E68" s="37"/>
      <c r="F68" s="38"/>
      <c r="G68" s="39"/>
      <c r="H68" s="40"/>
      <c r="I68" s="41"/>
      <c r="J68" s="42"/>
      <c r="K68" s="43">
        <v>4500</v>
      </c>
      <c r="L68" s="126"/>
      <c r="M68" s="126"/>
      <c r="N68" s="44"/>
      <c r="O68" s="45"/>
    </row>
    <row r="69" spans="1:15" x14ac:dyDescent="0.45">
      <c r="A69" s="2" t="s">
        <v>62</v>
      </c>
      <c r="B69" s="16"/>
      <c r="C69" s="35">
        <f t="shared" si="3"/>
        <v>3800</v>
      </c>
      <c r="D69" s="36"/>
      <c r="E69" s="37">
        <v>3000</v>
      </c>
      <c r="F69" s="38"/>
      <c r="G69" s="39"/>
      <c r="H69" s="40"/>
      <c r="I69" s="41">
        <v>800</v>
      </c>
      <c r="J69" s="42"/>
      <c r="K69" s="43"/>
      <c r="L69" s="126"/>
      <c r="M69" s="126"/>
      <c r="N69" s="44"/>
      <c r="O69" s="45"/>
    </row>
    <row r="70" spans="1:15" x14ac:dyDescent="0.45">
      <c r="A70" s="2" t="s">
        <v>63</v>
      </c>
      <c r="B70" s="16"/>
      <c r="C70" s="35">
        <f t="shared" si="3"/>
        <v>0</v>
      </c>
      <c r="D70" s="36"/>
      <c r="E70" s="47"/>
      <c r="F70" s="38"/>
      <c r="G70" s="48"/>
      <c r="H70" s="40"/>
      <c r="I70" s="49"/>
      <c r="J70" s="42"/>
      <c r="K70" s="50"/>
      <c r="L70" s="126"/>
      <c r="M70" s="131"/>
      <c r="N70" s="44"/>
      <c r="O70" s="51"/>
    </row>
    <row r="71" spans="1:15" x14ac:dyDescent="0.45">
      <c r="A71" s="3" t="s">
        <v>64</v>
      </c>
      <c r="B71" s="16"/>
      <c r="C71" s="52">
        <f>SUM(C53:C70)</f>
        <v>22075</v>
      </c>
      <c r="D71" s="36"/>
      <c r="E71" s="53">
        <f>SUBTOTAL(9,E51:E70)</f>
        <v>3000</v>
      </c>
      <c r="F71" s="38"/>
      <c r="G71" s="54">
        <f>SUBTOTAL(9,G51:G70)</f>
        <v>0</v>
      </c>
      <c r="H71" s="40"/>
      <c r="I71" s="55">
        <f>SUBTOTAL(9,I51:I70)</f>
        <v>800</v>
      </c>
      <c r="J71" s="42"/>
      <c r="K71" s="56">
        <f>SUBTOTAL(9,K51:K70)</f>
        <v>17075</v>
      </c>
      <c r="L71" s="126"/>
      <c r="M71" s="128">
        <f>SUM(M55:M70)</f>
        <v>1200</v>
      </c>
      <c r="N71" s="44"/>
      <c r="O71" s="57">
        <f>SUBTOTAL(9,O51:O70)</f>
        <v>0</v>
      </c>
    </row>
    <row r="72" spans="1:15" x14ac:dyDescent="0.45">
      <c r="B72" s="16"/>
      <c r="C72" s="58"/>
      <c r="D72" s="59"/>
      <c r="E72" s="60"/>
      <c r="F72" s="61"/>
      <c r="G72" s="62"/>
      <c r="H72" s="63"/>
      <c r="I72" s="64"/>
      <c r="J72" s="65"/>
      <c r="K72" s="66"/>
      <c r="L72" s="127"/>
      <c r="M72" s="137"/>
      <c r="N72" s="67"/>
      <c r="O72" s="27"/>
    </row>
    <row r="73" spans="1:15" x14ac:dyDescent="0.45">
      <c r="A73" s="3" t="s">
        <v>65</v>
      </c>
      <c r="B73" s="16"/>
      <c r="C73" s="58"/>
      <c r="D73" s="59"/>
      <c r="E73" s="60"/>
      <c r="F73" s="61"/>
      <c r="G73" s="62"/>
      <c r="H73" s="63"/>
      <c r="I73" s="64"/>
      <c r="J73" s="65"/>
      <c r="K73" s="66"/>
      <c r="L73" s="127"/>
      <c r="M73" s="137"/>
      <c r="N73" s="67"/>
      <c r="O73" s="27"/>
    </row>
    <row r="74" spans="1:15" x14ac:dyDescent="0.45">
      <c r="A74" s="2" t="s">
        <v>66</v>
      </c>
      <c r="B74" s="16"/>
      <c r="C74" s="35">
        <f>SUM(E74:O74)</f>
        <v>2680</v>
      </c>
      <c r="D74" s="36"/>
      <c r="E74" s="37">
        <v>2680</v>
      </c>
      <c r="F74" s="38"/>
      <c r="G74" s="39"/>
      <c r="H74" s="40"/>
      <c r="I74" s="41"/>
      <c r="J74" s="42"/>
      <c r="K74" s="43"/>
      <c r="L74" s="126"/>
      <c r="M74" s="126"/>
      <c r="N74" s="44"/>
      <c r="O74" s="45"/>
    </row>
    <row r="75" spans="1:15" x14ac:dyDescent="0.45">
      <c r="A75" s="2" t="s">
        <v>67</v>
      </c>
      <c r="B75" s="16"/>
      <c r="C75" s="35">
        <f>SUM(E75:O75)</f>
        <v>1600</v>
      </c>
      <c r="D75" s="36"/>
      <c r="E75" s="37"/>
      <c r="F75" s="38"/>
      <c r="G75" s="39"/>
      <c r="H75" s="40"/>
      <c r="I75" s="41"/>
      <c r="J75" s="42"/>
      <c r="K75" s="43"/>
      <c r="L75" s="126"/>
      <c r="M75" s="126">
        <v>1600</v>
      </c>
      <c r="N75" s="44"/>
      <c r="O75" s="45"/>
    </row>
    <row r="76" spans="1:15" x14ac:dyDescent="0.45">
      <c r="A76" s="2" t="s">
        <v>68</v>
      </c>
      <c r="B76" s="16"/>
      <c r="C76" s="35">
        <f>SUM(E76:O76)</f>
        <v>0</v>
      </c>
      <c r="D76" s="36"/>
      <c r="E76" s="37"/>
      <c r="F76" s="38"/>
      <c r="G76" s="39"/>
      <c r="H76" s="40"/>
      <c r="I76" s="41"/>
      <c r="J76" s="42"/>
      <c r="K76" s="43"/>
      <c r="L76" s="126"/>
      <c r="M76" s="126"/>
      <c r="N76" s="44"/>
      <c r="O76" s="45"/>
    </row>
    <row r="77" spans="1:15" x14ac:dyDescent="0.45">
      <c r="A77" s="2" t="s">
        <v>69</v>
      </c>
      <c r="B77" s="16"/>
      <c r="C77" s="35">
        <f>SUM(E77:O77)</f>
        <v>1012</v>
      </c>
      <c r="D77" s="36"/>
      <c r="E77" s="37"/>
      <c r="F77" s="38"/>
      <c r="G77" s="39">
        <v>1000</v>
      </c>
      <c r="H77" s="40"/>
      <c r="I77" s="41"/>
      <c r="J77" s="42"/>
      <c r="K77" s="43">
        <v>12</v>
      </c>
      <c r="L77" s="126"/>
      <c r="M77" s="126"/>
      <c r="N77" s="44"/>
      <c r="O77" s="45"/>
    </row>
    <row r="78" spans="1:15" x14ac:dyDescent="0.45">
      <c r="A78" s="2" t="s">
        <v>70</v>
      </c>
      <c r="B78" s="16">
        <f>SUM(D78:O78)</f>
        <v>0</v>
      </c>
      <c r="C78" s="35"/>
      <c r="D78" s="18"/>
      <c r="E78" s="19"/>
      <c r="F78" s="20"/>
      <c r="G78" s="21"/>
      <c r="H78" s="22"/>
      <c r="I78" s="23"/>
      <c r="J78" s="24"/>
      <c r="K78" s="25"/>
      <c r="L78" s="125"/>
      <c r="M78" s="126"/>
      <c r="N78" s="26"/>
      <c r="O78" s="27"/>
    </row>
    <row r="79" spans="1:15" x14ac:dyDescent="0.45">
      <c r="A79" s="2" t="s">
        <v>71</v>
      </c>
      <c r="B79" s="28">
        <f>SUM(D79:O79)</f>
        <v>0</v>
      </c>
      <c r="C79" s="17"/>
      <c r="D79" s="29"/>
      <c r="E79" s="19"/>
      <c r="F79" s="30"/>
      <c r="G79" s="21"/>
      <c r="H79" s="31"/>
      <c r="I79" s="23"/>
      <c r="J79" s="32"/>
      <c r="K79" s="25"/>
      <c r="L79" s="125"/>
      <c r="M79" s="131"/>
      <c r="N79" s="33"/>
      <c r="O79" s="27"/>
    </row>
    <row r="80" spans="1:15" x14ac:dyDescent="0.45">
      <c r="A80" s="2" t="s">
        <v>72</v>
      </c>
      <c r="B80" s="68"/>
      <c r="C80" s="35">
        <f>(B78+B79)</f>
        <v>0</v>
      </c>
      <c r="D80" s="36"/>
      <c r="E80" s="37">
        <f>(D78+D79)</f>
        <v>0</v>
      </c>
      <c r="F80" s="38"/>
      <c r="G80" s="39">
        <f>(F78+F79)</f>
        <v>0</v>
      </c>
      <c r="H80" s="40"/>
      <c r="I80" s="41">
        <f>(H78+H79)</f>
        <v>0</v>
      </c>
      <c r="J80" s="42"/>
      <c r="K80" s="43">
        <f>(J78+J79)</f>
        <v>0</v>
      </c>
      <c r="L80" s="126"/>
      <c r="M80" s="126">
        <f>SUM(M74:M79)</f>
        <v>1600</v>
      </c>
      <c r="N80" s="44"/>
      <c r="O80" s="45">
        <f>(N78+N79)</f>
        <v>0</v>
      </c>
    </row>
    <row r="81" spans="1:15" x14ac:dyDescent="0.45">
      <c r="A81" s="144" t="s">
        <v>73</v>
      </c>
      <c r="B81" s="109"/>
      <c r="C81" s="52">
        <f>SUM(C74:C80)</f>
        <v>5292</v>
      </c>
      <c r="D81" s="95"/>
      <c r="E81" s="53">
        <f>SUBTOTAL(9,E72:E80)</f>
        <v>2680</v>
      </c>
      <c r="F81" s="94"/>
      <c r="G81" s="54">
        <f>SUBTOTAL(9,G72:G80)</f>
        <v>1000</v>
      </c>
      <c r="H81" s="93"/>
      <c r="I81" s="55">
        <f>SUBTOTAL(9,I72:I80)</f>
        <v>0</v>
      </c>
      <c r="J81" s="92"/>
      <c r="K81" s="56">
        <f>SUBTOTAL(9,K72:K80)</f>
        <v>12</v>
      </c>
      <c r="L81" s="128"/>
      <c r="M81" s="128">
        <f>M80+M71+M50+M36+M21+M13</f>
        <v>7200</v>
      </c>
      <c r="N81" s="91"/>
      <c r="O81" s="57">
        <f>SUBTOTAL(9,O72:O80)</f>
        <v>0</v>
      </c>
    </row>
    <row r="82" spans="1:15" x14ac:dyDescent="0.45">
      <c r="B82" s="16"/>
      <c r="C82" s="58"/>
      <c r="D82" s="59"/>
      <c r="E82" s="60"/>
      <c r="F82" s="61"/>
      <c r="G82" s="62"/>
      <c r="H82" s="63"/>
      <c r="I82" s="64"/>
      <c r="J82" s="65"/>
      <c r="K82" s="66"/>
      <c r="L82" s="127"/>
      <c r="M82" s="137"/>
      <c r="N82" s="67"/>
      <c r="O82" s="27"/>
    </row>
    <row r="83" spans="1:15" x14ac:dyDescent="0.45">
      <c r="A83" s="3" t="s">
        <v>74</v>
      </c>
      <c r="B83" s="16"/>
      <c r="C83" s="58"/>
      <c r="D83" s="59"/>
      <c r="E83" s="60"/>
      <c r="F83" s="61"/>
      <c r="G83" s="62"/>
      <c r="H83" s="63"/>
      <c r="I83" s="64"/>
      <c r="J83" s="65"/>
      <c r="K83" s="66"/>
      <c r="L83" s="127"/>
      <c r="M83" s="137"/>
      <c r="N83" s="67"/>
      <c r="O83" s="27"/>
    </row>
    <row r="84" spans="1:15" x14ac:dyDescent="0.45">
      <c r="A84" s="2" t="s">
        <v>195</v>
      </c>
      <c r="B84" s="16"/>
      <c r="C84" s="110">
        <f>SUM(D84:O84)</f>
        <v>40500</v>
      </c>
      <c r="D84" s="59"/>
      <c r="E84" s="142">
        <v>30500</v>
      </c>
      <c r="F84" s="61"/>
      <c r="G84" s="143">
        <v>10000</v>
      </c>
      <c r="H84" s="63"/>
      <c r="I84" s="84"/>
      <c r="J84" s="65"/>
      <c r="K84" s="66"/>
      <c r="L84" s="127"/>
      <c r="M84" s="137"/>
      <c r="N84" s="67"/>
      <c r="O84" s="27"/>
    </row>
    <row r="85" spans="1:15" x14ac:dyDescent="0.45">
      <c r="A85" s="2" t="s">
        <v>164</v>
      </c>
      <c r="B85" s="16"/>
      <c r="C85" s="110">
        <f>SUM(D85:O85)</f>
        <v>-2000</v>
      </c>
      <c r="D85" s="59"/>
      <c r="E85" s="60"/>
      <c r="F85" s="61"/>
      <c r="G85" s="62"/>
      <c r="H85" s="63"/>
      <c r="I85" s="64"/>
      <c r="J85" s="65"/>
      <c r="K85" s="83">
        <v>-2000</v>
      </c>
      <c r="L85" s="129"/>
      <c r="M85" s="138"/>
      <c r="N85" s="67"/>
      <c r="O85" s="27"/>
    </row>
    <row r="86" spans="1:15" x14ac:dyDescent="0.45">
      <c r="A86" s="2" t="s">
        <v>75</v>
      </c>
      <c r="B86" s="16"/>
      <c r="C86" s="110">
        <f>SUM(D86:O86)</f>
        <v>-3400</v>
      </c>
      <c r="D86" s="36"/>
      <c r="E86" s="37"/>
      <c r="F86" s="38"/>
      <c r="G86" s="39">
        <v>-400</v>
      </c>
      <c r="H86" s="40"/>
      <c r="I86" s="41"/>
      <c r="J86" s="42"/>
      <c r="K86" s="43">
        <v>-3000</v>
      </c>
      <c r="L86" s="126"/>
      <c r="M86" s="126"/>
      <c r="N86" s="44"/>
      <c r="O86" s="45"/>
    </row>
    <row r="87" spans="1:15" x14ac:dyDescent="0.45">
      <c r="A87" s="144" t="s">
        <v>76</v>
      </c>
      <c r="B87" s="109"/>
      <c r="C87" s="52">
        <f>SUBTOTAL(9,C82:C86)</f>
        <v>35100</v>
      </c>
      <c r="D87" s="95"/>
      <c r="E87" s="53">
        <f>SUBTOTAL(9,E82:E86)</f>
        <v>30500</v>
      </c>
      <c r="F87" s="94"/>
      <c r="G87" s="54">
        <f>SUBTOTAL(9,G82:G86)</f>
        <v>9600</v>
      </c>
      <c r="H87" s="93"/>
      <c r="I87" s="55">
        <f>SUBTOTAL(9,I82:I86)</f>
        <v>0</v>
      </c>
      <c r="J87" s="92"/>
      <c r="K87" s="56">
        <f>SUBTOTAL(9,K82:K86)</f>
        <v>-5000</v>
      </c>
      <c r="L87" s="128"/>
      <c r="M87" s="128">
        <f>SUM(M84:M86)</f>
        <v>0</v>
      </c>
      <c r="N87" s="91"/>
      <c r="O87" s="57">
        <f>SUBTOTAL(9,O82:O86)</f>
        <v>0</v>
      </c>
    </row>
    <row r="88" spans="1:15" x14ac:dyDescent="0.45">
      <c r="B88" s="69"/>
      <c r="C88" s="58"/>
      <c r="D88" s="59"/>
      <c r="E88" s="60"/>
      <c r="F88" s="61"/>
      <c r="G88" s="62"/>
      <c r="H88" s="63"/>
      <c r="I88" s="64"/>
      <c r="J88" s="65"/>
      <c r="K88" s="66"/>
      <c r="L88" s="127"/>
      <c r="M88" s="137"/>
      <c r="N88" s="67"/>
      <c r="O88" s="27"/>
    </row>
    <row r="89" spans="1:15" ht="14.65" thickBot="1" x14ac:dyDescent="0.5">
      <c r="A89" s="145" t="s">
        <v>77</v>
      </c>
      <c r="B89" s="108"/>
      <c r="C89" s="75">
        <f>SUM(C36,C50,C71,C81,C87)</f>
        <v>436230</v>
      </c>
      <c r="D89" s="107"/>
      <c r="E89" s="76">
        <f>SUBTOTAL(9,E6:E87)</f>
        <v>246913</v>
      </c>
      <c r="F89" s="106"/>
      <c r="G89" s="77">
        <f>SUBTOTAL(9,G6:G87)</f>
        <v>26350</v>
      </c>
      <c r="H89" s="105"/>
      <c r="I89" s="78">
        <f>SUBTOTAL(9,I6:I87)</f>
        <v>14100</v>
      </c>
      <c r="J89" s="104"/>
      <c r="K89" s="79">
        <f>SUBTOTAL(9,K6:K87)</f>
        <v>141667</v>
      </c>
      <c r="L89" s="130"/>
      <c r="M89" s="130">
        <f>M81+M87</f>
        <v>7200</v>
      </c>
      <c r="N89" s="103"/>
      <c r="O89" s="80">
        <f>SUBTOTAL(9,O6:O87)</f>
        <v>0</v>
      </c>
    </row>
    <row r="90" spans="1:15" ht="14.65" thickTop="1" x14ac:dyDescent="0.45">
      <c r="B90" s="69"/>
      <c r="C90" s="58"/>
      <c r="D90" s="59"/>
      <c r="E90" s="60"/>
      <c r="F90" s="61"/>
      <c r="G90" s="62"/>
      <c r="H90" s="63"/>
      <c r="I90" s="64"/>
      <c r="J90" s="65"/>
      <c r="K90" s="66"/>
      <c r="L90" s="127"/>
      <c r="M90" s="137"/>
      <c r="N90" s="67"/>
      <c r="O90" s="27"/>
    </row>
    <row r="91" spans="1:15" x14ac:dyDescent="0.45">
      <c r="A91" s="3" t="s">
        <v>78</v>
      </c>
      <c r="B91" s="69"/>
      <c r="C91" s="58"/>
      <c r="D91" s="59"/>
      <c r="E91" s="60"/>
      <c r="F91" s="61"/>
      <c r="G91" s="62"/>
      <c r="H91" s="63"/>
      <c r="I91" s="64"/>
      <c r="J91" s="65"/>
      <c r="K91" s="66"/>
      <c r="L91" s="127"/>
      <c r="M91" s="137"/>
      <c r="N91" s="67"/>
      <c r="O91" s="27"/>
    </row>
    <row r="92" spans="1:15" x14ac:dyDescent="0.45">
      <c r="B92" s="69"/>
      <c r="C92" s="58"/>
      <c r="D92" s="59"/>
      <c r="E92" s="60"/>
      <c r="F92" s="61"/>
      <c r="G92" s="62"/>
      <c r="H92" s="63"/>
      <c r="I92" s="64"/>
      <c r="J92" s="65"/>
      <c r="K92" s="66"/>
      <c r="L92" s="127"/>
      <c r="M92" s="137"/>
      <c r="N92" s="67"/>
      <c r="O92" s="27"/>
    </row>
    <row r="93" spans="1:15" x14ac:dyDescent="0.45">
      <c r="A93" s="3" t="s">
        <v>79</v>
      </c>
      <c r="B93" s="69"/>
      <c r="C93" s="58"/>
      <c r="D93" s="59"/>
      <c r="E93" s="60"/>
      <c r="F93" s="61"/>
      <c r="G93" s="62"/>
      <c r="H93" s="63"/>
      <c r="I93" s="64"/>
      <c r="J93" s="65"/>
      <c r="K93" s="66"/>
      <c r="L93" s="127"/>
      <c r="M93" s="137"/>
      <c r="N93" s="67"/>
      <c r="O93" s="27"/>
    </row>
    <row r="94" spans="1:15" x14ac:dyDescent="0.45">
      <c r="A94" s="2" t="s">
        <v>80</v>
      </c>
      <c r="B94" s="16">
        <f t="shared" ref="B94:B101" si="4">SUM(D94:N94)</f>
        <v>45000</v>
      </c>
      <c r="C94" s="17"/>
      <c r="D94" s="18">
        <v>45000</v>
      </c>
      <c r="E94" s="19"/>
      <c r="F94" s="20"/>
      <c r="G94" s="21"/>
      <c r="H94" s="22"/>
      <c r="I94" s="23"/>
      <c r="J94" s="24"/>
      <c r="K94" s="25"/>
      <c r="L94" s="125"/>
      <c r="M94" s="126"/>
      <c r="N94" s="26"/>
      <c r="O94" s="27"/>
    </row>
    <row r="95" spans="1:15" x14ac:dyDescent="0.45">
      <c r="A95" s="2" t="s">
        <v>81</v>
      </c>
      <c r="B95" s="16">
        <f t="shared" si="4"/>
        <v>20500</v>
      </c>
      <c r="C95" s="17"/>
      <c r="D95" s="18">
        <v>20500</v>
      </c>
      <c r="E95" s="19"/>
      <c r="F95" s="20"/>
      <c r="G95" s="21"/>
      <c r="H95" s="22"/>
      <c r="I95" s="23"/>
      <c r="J95" s="24"/>
      <c r="K95" s="25"/>
      <c r="L95" s="125"/>
      <c r="M95" s="126"/>
      <c r="N95" s="26"/>
      <c r="O95" s="27"/>
    </row>
    <row r="96" spans="1:15" x14ac:dyDescent="0.45">
      <c r="A96" s="2" t="s">
        <v>82</v>
      </c>
      <c r="B96" s="16">
        <f t="shared" si="4"/>
        <v>66000</v>
      </c>
      <c r="C96" s="17"/>
      <c r="D96" s="18"/>
      <c r="E96" s="19"/>
      <c r="F96" s="20"/>
      <c r="G96" s="21"/>
      <c r="H96" s="22"/>
      <c r="I96" s="23"/>
      <c r="J96" s="24">
        <v>66000</v>
      </c>
      <c r="K96" s="25"/>
      <c r="L96" s="125"/>
      <c r="M96" s="126"/>
      <c r="N96" s="26"/>
      <c r="O96" s="27"/>
    </row>
    <row r="97" spans="1:15" x14ac:dyDescent="0.45">
      <c r="A97" s="2" t="s">
        <v>83</v>
      </c>
      <c r="B97" s="16">
        <f t="shared" si="4"/>
        <v>9000</v>
      </c>
      <c r="C97" s="17"/>
      <c r="D97" s="18"/>
      <c r="E97" s="19"/>
      <c r="F97" s="20"/>
      <c r="G97" s="21"/>
      <c r="H97" s="22"/>
      <c r="I97" s="23"/>
      <c r="J97" s="24">
        <v>9000</v>
      </c>
      <c r="K97" s="25"/>
      <c r="L97" s="125"/>
      <c r="M97" s="126"/>
      <c r="N97" s="26"/>
      <c r="O97" s="27"/>
    </row>
    <row r="98" spans="1:15" x14ac:dyDescent="0.45">
      <c r="A98" s="2" t="s">
        <v>84</v>
      </c>
      <c r="B98" s="16">
        <f t="shared" si="4"/>
        <v>7775</v>
      </c>
      <c r="C98" s="17"/>
      <c r="D98" s="18">
        <v>3500</v>
      </c>
      <c r="E98" s="19"/>
      <c r="F98" s="20"/>
      <c r="G98" s="21"/>
      <c r="H98" s="22"/>
      <c r="I98" s="23"/>
      <c r="J98" s="24">
        <v>4275</v>
      </c>
      <c r="K98" s="25"/>
      <c r="L98" s="125"/>
      <c r="M98" s="126"/>
      <c r="N98" s="26"/>
      <c r="O98" s="27"/>
    </row>
    <row r="99" spans="1:15" x14ac:dyDescent="0.45">
      <c r="A99" s="2" t="s">
        <v>85</v>
      </c>
      <c r="B99" s="16">
        <f t="shared" si="4"/>
        <v>3175</v>
      </c>
      <c r="C99" s="17"/>
      <c r="D99" s="18">
        <v>1600</v>
      </c>
      <c r="E99" s="19"/>
      <c r="F99" s="20"/>
      <c r="G99" s="21"/>
      <c r="H99" s="22"/>
      <c r="I99" s="23"/>
      <c r="J99" s="24">
        <v>1575</v>
      </c>
      <c r="K99" s="25"/>
      <c r="L99" s="125"/>
      <c r="M99" s="126"/>
      <c r="N99" s="26"/>
      <c r="O99" s="27"/>
    </row>
    <row r="100" spans="1:15" x14ac:dyDescent="0.45">
      <c r="A100" s="2" t="s">
        <v>86</v>
      </c>
      <c r="B100" s="16">
        <f t="shared" si="4"/>
        <v>2000</v>
      </c>
      <c r="C100" s="17"/>
      <c r="D100" s="18">
        <v>2000</v>
      </c>
      <c r="E100" s="19"/>
      <c r="F100" s="20"/>
      <c r="G100" s="21"/>
      <c r="H100" s="22"/>
      <c r="I100" s="23"/>
      <c r="J100" s="24"/>
      <c r="K100" s="25"/>
      <c r="L100" s="125"/>
      <c r="M100" s="126"/>
      <c r="N100" s="26"/>
      <c r="O100" s="27"/>
    </row>
    <row r="101" spans="1:15" x14ac:dyDescent="0.45">
      <c r="A101" s="2" t="s">
        <v>87</v>
      </c>
      <c r="B101" s="16">
        <f t="shared" si="4"/>
        <v>5240</v>
      </c>
      <c r="C101" s="17"/>
      <c r="D101" s="29">
        <v>840</v>
      </c>
      <c r="E101" s="19"/>
      <c r="F101" s="30"/>
      <c r="G101" s="21"/>
      <c r="H101" s="31"/>
      <c r="I101" s="23"/>
      <c r="J101" s="32">
        <v>4400</v>
      </c>
      <c r="K101" s="25"/>
      <c r="L101" s="125"/>
      <c r="M101" s="126"/>
      <c r="N101" s="33"/>
      <c r="O101" s="27"/>
    </row>
    <row r="102" spans="1:15" x14ac:dyDescent="0.45">
      <c r="A102" s="146" t="s">
        <v>88</v>
      </c>
      <c r="B102" s="102"/>
      <c r="C102" s="46">
        <f>SUM(B94:B101)</f>
        <v>158690</v>
      </c>
      <c r="D102" s="101"/>
      <c r="E102" s="47">
        <f>(D94+D95+D96+D97+D98+D99+D100+D101)</f>
        <v>73440</v>
      </c>
      <c r="F102" s="100"/>
      <c r="G102" s="48">
        <f>(F94+F95+F96+F97+F98+F99+F100+F101)</f>
        <v>0</v>
      </c>
      <c r="H102" s="99"/>
      <c r="I102" s="49">
        <f>(H94+H95+H96+H97+H98+H99+H100+H101)</f>
        <v>0</v>
      </c>
      <c r="J102" s="98"/>
      <c r="K102" s="50">
        <f>(J94+J95+J96+J97+J98+J99+J100+J101)</f>
        <v>85250</v>
      </c>
      <c r="L102" s="131"/>
      <c r="M102" s="131"/>
      <c r="N102" s="97"/>
      <c r="O102" s="51">
        <f>(N94+N95+N96+N97+N98+N99+N100+N101)</f>
        <v>0</v>
      </c>
    </row>
    <row r="103" spans="1:15" x14ac:dyDescent="0.45">
      <c r="A103" s="2" t="s">
        <v>89</v>
      </c>
      <c r="B103" s="16">
        <f>SUM(D103:O103)</f>
        <v>9100</v>
      </c>
      <c r="C103" s="17"/>
      <c r="D103" s="18">
        <v>2500</v>
      </c>
      <c r="E103" s="19"/>
      <c r="F103" s="20"/>
      <c r="G103" s="21"/>
      <c r="H103" s="22"/>
      <c r="I103" s="23"/>
      <c r="J103" s="24">
        <v>6000</v>
      </c>
      <c r="K103" s="25"/>
      <c r="L103" s="126">
        <v>600</v>
      </c>
      <c r="M103" s="126"/>
      <c r="N103" s="26"/>
      <c r="O103" s="27"/>
    </row>
    <row r="104" spans="1:15" x14ac:dyDescent="0.45">
      <c r="A104" s="2" t="s">
        <v>90</v>
      </c>
      <c r="B104" s="16">
        <f>SUM(D104:O104)</f>
        <v>6900</v>
      </c>
      <c r="C104" s="17"/>
      <c r="D104" s="18">
        <v>600</v>
      </c>
      <c r="E104" s="19"/>
      <c r="F104" s="20"/>
      <c r="G104" s="21"/>
      <c r="H104" s="22"/>
      <c r="I104" s="23"/>
      <c r="J104" s="24">
        <v>6300</v>
      </c>
      <c r="K104" s="25"/>
      <c r="L104" s="126"/>
      <c r="M104" s="126"/>
      <c r="N104" s="26"/>
      <c r="O104" s="27"/>
    </row>
    <row r="105" spans="1:15" x14ac:dyDescent="0.45">
      <c r="A105" s="2" t="s">
        <v>91</v>
      </c>
      <c r="B105" s="16">
        <f>SUM(D105:O105)</f>
        <v>6800</v>
      </c>
      <c r="C105" s="17"/>
      <c r="D105" s="18">
        <v>1500</v>
      </c>
      <c r="E105" s="19"/>
      <c r="F105" s="20">
        <v>1500</v>
      </c>
      <c r="G105" s="21"/>
      <c r="H105" s="22">
        <v>500</v>
      </c>
      <c r="I105" s="23"/>
      <c r="J105" s="24">
        <v>3000</v>
      </c>
      <c r="K105" s="25"/>
      <c r="L105" s="126">
        <v>300</v>
      </c>
      <c r="M105" s="126"/>
      <c r="N105" s="26"/>
      <c r="O105" s="27"/>
    </row>
    <row r="106" spans="1:15" x14ac:dyDescent="0.45">
      <c r="A106" s="2" t="s">
        <v>92</v>
      </c>
      <c r="B106" s="16">
        <f>SUM(D106:O106)</f>
        <v>2130</v>
      </c>
      <c r="C106" s="17"/>
      <c r="D106" s="18">
        <v>1200</v>
      </c>
      <c r="E106" s="19"/>
      <c r="F106" s="20"/>
      <c r="G106" s="21"/>
      <c r="H106" s="22"/>
      <c r="I106" s="23"/>
      <c r="J106" s="24">
        <v>930</v>
      </c>
      <c r="K106" s="25"/>
      <c r="L106" s="126"/>
      <c r="M106" s="126"/>
      <c r="N106" s="26"/>
      <c r="O106" s="27"/>
    </row>
    <row r="107" spans="1:15" x14ac:dyDescent="0.45">
      <c r="A107" s="2" t="s">
        <v>93</v>
      </c>
      <c r="B107" s="16">
        <f>SUM(D107:O107)</f>
        <v>1300</v>
      </c>
      <c r="C107" s="17"/>
      <c r="D107" s="29">
        <v>1300</v>
      </c>
      <c r="E107" s="19"/>
      <c r="F107" s="30"/>
      <c r="G107" s="21"/>
      <c r="H107" s="31"/>
      <c r="I107" s="23"/>
      <c r="J107" s="32"/>
      <c r="K107" s="25"/>
      <c r="L107" s="133"/>
      <c r="M107" s="126"/>
      <c r="N107" s="33"/>
      <c r="O107" s="27"/>
    </row>
    <row r="108" spans="1:15" x14ac:dyDescent="0.45">
      <c r="A108" s="146" t="s">
        <v>94</v>
      </c>
      <c r="B108" s="102"/>
      <c r="C108" s="46">
        <f>SUM(B103:B107)</f>
        <v>26230</v>
      </c>
      <c r="D108" s="101"/>
      <c r="E108" s="47">
        <f>(D103+D104+D105+D106+D107)</f>
        <v>7100</v>
      </c>
      <c r="F108" s="100"/>
      <c r="G108" s="48">
        <f>(F103+F104+F105+F106+F107)</f>
        <v>1500</v>
      </c>
      <c r="H108" s="99"/>
      <c r="I108" s="49">
        <f>(H103+H104+H105+H106+H107)</f>
        <v>500</v>
      </c>
      <c r="J108" s="98"/>
      <c r="K108" s="50">
        <f>(J103+J104+J105+J106+J107)</f>
        <v>16230</v>
      </c>
      <c r="L108" s="131"/>
      <c r="M108" s="131">
        <f>SUM(L103:L107)</f>
        <v>900</v>
      </c>
      <c r="N108" s="97"/>
      <c r="O108" s="51">
        <f>(N103+N104+N105+N106+N107)</f>
        <v>0</v>
      </c>
    </row>
    <row r="109" spans="1:15" x14ac:dyDescent="0.45">
      <c r="A109" s="2" t="s">
        <v>95</v>
      </c>
      <c r="B109" s="16">
        <f t="shared" ref="B109:B115" si="5">SUM(D109:O109)</f>
        <v>7500</v>
      </c>
      <c r="C109" s="17"/>
      <c r="D109" s="18">
        <v>7500</v>
      </c>
      <c r="E109" s="19"/>
      <c r="F109" s="20"/>
      <c r="G109" s="21"/>
      <c r="H109" s="22"/>
      <c r="I109" s="23"/>
      <c r="J109" s="24"/>
      <c r="K109" s="25"/>
      <c r="L109" s="125"/>
      <c r="M109" s="126"/>
      <c r="N109" s="26"/>
      <c r="O109" s="27"/>
    </row>
    <row r="110" spans="1:15" x14ac:dyDescent="0.45">
      <c r="A110" s="2" t="s">
        <v>96</v>
      </c>
      <c r="B110" s="16">
        <f t="shared" si="5"/>
        <v>600</v>
      </c>
      <c r="C110" s="17"/>
      <c r="D110" s="18">
        <v>600</v>
      </c>
      <c r="E110" s="19"/>
      <c r="F110" s="20"/>
      <c r="G110" s="21"/>
      <c r="H110" s="22"/>
      <c r="I110" s="23"/>
      <c r="J110" s="24"/>
      <c r="K110" s="25"/>
      <c r="L110" s="125"/>
      <c r="M110" s="126"/>
      <c r="N110" s="26"/>
      <c r="O110" s="27"/>
    </row>
    <row r="111" spans="1:15" x14ac:dyDescent="0.45">
      <c r="A111" s="2" t="s">
        <v>97</v>
      </c>
      <c r="B111" s="16">
        <f t="shared" si="5"/>
        <v>18200</v>
      </c>
      <c r="C111" s="17"/>
      <c r="D111" s="18">
        <v>18200</v>
      </c>
      <c r="E111" s="19"/>
      <c r="F111" s="20"/>
      <c r="G111" s="21"/>
      <c r="H111" s="22"/>
      <c r="I111" s="23"/>
      <c r="J111" s="24"/>
      <c r="K111" s="25"/>
      <c r="L111" s="125"/>
      <c r="M111" s="126"/>
      <c r="N111" s="26"/>
      <c r="O111" s="27"/>
    </row>
    <row r="112" spans="1:15" x14ac:dyDescent="0.45">
      <c r="A112" s="2" t="s">
        <v>98</v>
      </c>
      <c r="B112" s="16">
        <f t="shared" si="5"/>
        <v>13000</v>
      </c>
      <c r="C112" s="17"/>
      <c r="D112" s="18">
        <v>13000</v>
      </c>
      <c r="E112" s="19"/>
      <c r="F112" s="20"/>
      <c r="G112" s="21"/>
      <c r="H112" s="22"/>
      <c r="I112" s="23"/>
      <c r="J112" s="24"/>
      <c r="K112" s="25"/>
      <c r="L112" s="125"/>
      <c r="M112" s="126"/>
      <c r="N112" s="26"/>
      <c r="O112" s="27"/>
    </row>
    <row r="113" spans="1:15" x14ac:dyDescent="0.45">
      <c r="A113" s="2" t="s">
        <v>99</v>
      </c>
      <c r="B113" s="16">
        <f t="shared" si="5"/>
        <v>800</v>
      </c>
      <c r="C113" s="17"/>
      <c r="D113" s="18">
        <v>800</v>
      </c>
      <c r="E113" s="19"/>
      <c r="F113" s="20"/>
      <c r="G113" s="21"/>
      <c r="H113" s="22"/>
      <c r="I113" s="23"/>
      <c r="J113" s="24"/>
      <c r="K113" s="25"/>
      <c r="L113" s="125"/>
      <c r="M113" s="126"/>
      <c r="N113" s="26"/>
      <c r="O113" s="27"/>
    </row>
    <row r="114" spans="1:15" x14ac:dyDescent="0.45">
      <c r="A114" s="2" t="s">
        <v>100</v>
      </c>
      <c r="B114" s="16">
        <f t="shared" si="5"/>
        <v>1500</v>
      </c>
      <c r="C114" s="17"/>
      <c r="D114" s="18">
        <v>1500</v>
      </c>
      <c r="E114" s="19"/>
      <c r="F114" s="20"/>
      <c r="G114" s="21"/>
      <c r="H114" s="22"/>
      <c r="I114" s="23"/>
      <c r="J114" s="24"/>
      <c r="K114" s="25"/>
      <c r="L114" s="125"/>
      <c r="M114" s="126"/>
      <c r="N114" s="26"/>
      <c r="O114" s="27"/>
    </row>
    <row r="115" spans="1:15" x14ac:dyDescent="0.45">
      <c r="A115" s="2" t="s">
        <v>101</v>
      </c>
      <c r="B115" s="16">
        <f t="shared" si="5"/>
        <v>0</v>
      </c>
      <c r="C115" s="17"/>
      <c r="D115" s="29"/>
      <c r="E115" s="19"/>
      <c r="F115" s="30"/>
      <c r="G115" s="21"/>
      <c r="H115" s="31"/>
      <c r="I115" s="23"/>
      <c r="J115" s="32"/>
      <c r="K115" s="25"/>
      <c r="L115" s="132"/>
      <c r="M115" s="126"/>
      <c r="N115" s="33"/>
      <c r="O115" s="27"/>
    </row>
    <row r="116" spans="1:15" x14ac:dyDescent="0.45">
      <c r="A116" s="146" t="s">
        <v>102</v>
      </c>
      <c r="B116" s="102"/>
      <c r="C116" s="46">
        <f>SUM(B109:B115)</f>
        <v>41600</v>
      </c>
      <c r="D116" s="101"/>
      <c r="E116" s="47">
        <f>(D109+D110+D111+D112+D113+D114+D115)</f>
        <v>41600</v>
      </c>
      <c r="F116" s="100"/>
      <c r="G116" s="48">
        <f>(F109+F110+F111+F112+F113+F114+F115)</f>
        <v>0</v>
      </c>
      <c r="H116" s="99"/>
      <c r="I116" s="49">
        <f>(H109+H110+H111+H112+H113+H114+H115)</f>
        <v>0</v>
      </c>
      <c r="J116" s="98"/>
      <c r="K116" s="50">
        <f>(J109+J110+J111+J112+J113+J114+J115)</f>
        <v>0</v>
      </c>
      <c r="L116" s="131"/>
      <c r="M116" s="131"/>
      <c r="N116" s="97"/>
      <c r="O116" s="51">
        <f>(N109+N110+N111+N112+N113+N114+N115)</f>
        <v>0</v>
      </c>
    </row>
    <row r="117" spans="1:15" x14ac:dyDescent="0.45">
      <c r="A117" s="2" t="s">
        <v>103</v>
      </c>
      <c r="B117" s="16">
        <f t="shared" ref="B117:B123" si="6">SUM(D117:N117)</f>
        <v>34000</v>
      </c>
      <c r="C117" s="17"/>
      <c r="D117" s="18">
        <v>34000</v>
      </c>
      <c r="E117" s="19"/>
      <c r="F117" s="20"/>
      <c r="G117" s="21"/>
      <c r="H117" s="22"/>
      <c r="I117" s="23"/>
      <c r="J117" s="24"/>
      <c r="K117" s="25"/>
      <c r="L117" s="125"/>
      <c r="M117" s="126"/>
      <c r="N117" s="26"/>
      <c r="O117" s="27"/>
    </row>
    <row r="118" spans="1:15" x14ac:dyDescent="0.45">
      <c r="A118" s="2" t="s">
        <v>196</v>
      </c>
      <c r="B118" s="16">
        <f t="shared" si="6"/>
        <v>6000</v>
      </c>
      <c r="C118" s="17"/>
      <c r="D118" s="18">
        <v>6000</v>
      </c>
      <c r="E118" s="19"/>
      <c r="F118" s="20"/>
      <c r="G118" s="21"/>
      <c r="H118" s="22"/>
      <c r="I118" s="23"/>
      <c r="J118" s="24"/>
      <c r="K118" s="25"/>
      <c r="L118" s="125"/>
      <c r="M118" s="126"/>
      <c r="N118" s="26"/>
      <c r="O118" s="27"/>
    </row>
    <row r="119" spans="1:15" x14ac:dyDescent="0.45">
      <c r="A119" s="2" t="s">
        <v>104</v>
      </c>
      <c r="B119" s="16">
        <f t="shared" si="6"/>
        <v>0</v>
      </c>
      <c r="C119" s="17"/>
      <c r="D119" s="18"/>
      <c r="E119" s="19"/>
      <c r="F119" s="20"/>
      <c r="G119" s="21"/>
      <c r="H119" s="22"/>
      <c r="I119" s="23"/>
      <c r="J119" s="24"/>
      <c r="K119" s="25"/>
      <c r="L119" s="125"/>
      <c r="M119" s="126"/>
      <c r="N119" s="26"/>
      <c r="O119" s="27"/>
    </row>
    <row r="120" spans="1:15" x14ac:dyDescent="0.45">
      <c r="A120" s="2" t="s">
        <v>105</v>
      </c>
      <c r="B120" s="16">
        <f t="shared" si="6"/>
        <v>3500</v>
      </c>
      <c r="C120" s="17"/>
      <c r="D120" s="18">
        <v>3500</v>
      </c>
      <c r="E120" s="19"/>
      <c r="F120" s="20"/>
      <c r="G120" s="21"/>
      <c r="H120" s="22"/>
      <c r="I120" s="23"/>
      <c r="J120" s="24"/>
      <c r="K120" s="25"/>
      <c r="L120" s="125"/>
      <c r="M120" s="126"/>
      <c r="N120" s="26"/>
      <c r="O120" s="27"/>
    </row>
    <row r="121" spans="1:15" x14ac:dyDescent="0.45">
      <c r="A121" s="2" t="s">
        <v>106</v>
      </c>
      <c r="B121" s="16">
        <f t="shared" si="6"/>
        <v>7000</v>
      </c>
      <c r="C121" s="17"/>
      <c r="D121" s="18">
        <v>7000</v>
      </c>
      <c r="E121" s="19"/>
      <c r="F121" s="20"/>
      <c r="G121" s="21"/>
      <c r="H121" s="22"/>
      <c r="I121" s="23"/>
      <c r="J121" s="24"/>
      <c r="K121" s="25"/>
      <c r="L121" s="125"/>
      <c r="M121" s="126"/>
      <c r="N121" s="26"/>
      <c r="O121" s="27"/>
    </row>
    <row r="122" spans="1:15" x14ac:dyDescent="0.45">
      <c r="A122" s="2" t="s">
        <v>107</v>
      </c>
      <c r="B122" s="16">
        <f t="shared" si="6"/>
        <v>500</v>
      </c>
      <c r="C122" s="17"/>
      <c r="D122" s="18">
        <v>500</v>
      </c>
      <c r="E122" s="19"/>
      <c r="F122" s="20"/>
      <c r="G122" s="21"/>
      <c r="H122" s="22"/>
      <c r="I122" s="23"/>
      <c r="J122" s="24"/>
      <c r="K122" s="25"/>
      <c r="L122" s="125"/>
      <c r="M122" s="126"/>
      <c r="N122" s="26"/>
      <c r="O122" s="27"/>
    </row>
    <row r="123" spans="1:15" x14ac:dyDescent="0.45">
      <c r="A123" s="2" t="s">
        <v>108</v>
      </c>
      <c r="B123" s="16">
        <f t="shared" si="6"/>
        <v>5000</v>
      </c>
      <c r="C123" s="17"/>
      <c r="D123" s="29">
        <v>5000</v>
      </c>
      <c r="E123" s="19"/>
      <c r="F123" s="30"/>
      <c r="G123" s="21"/>
      <c r="H123" s="31"/>
      <c r="I123" s="23"/>
      <c r="J123" s="32"/>
      <c r="K123" s="25"/>
      <c r="L123" s="132"/>
      <c r="M123" s="126"/>
      <c r="N123" s="33"/>
      <c r="O123" s="27"/>
    </row>
    <row r="124" spans="1:15" x14ac:dyDescent="0.45">
      <c r="A124" s="146" t="s">
        <v>109</v>
      </c>
      <c r="B124" s="102"/>
      <c r="C124" s="46">
        <f>SUM(B117:B123)</f>
        <v>56000</v>
      </c>
      <c r="D124" s="101"/>
      <c r="E124" s="47">
        <f>(D117+D119+D120+D121+D122+D123+D118)</f>
        <v>56000</v>
      </c>
      <c r="F124" s="100"/>
      <c r="G124" s="48">
        <f>(F117+F119+F120+F121+F122+F123)</f>
        <v>0</v>
      </c>
      <c r="H124" s="99"/>
      <c r="I124" s="49">
        <f>(H117+H119+H120+H121+H122+H123)</f>
        <v>0</v>
      </c>
      <c r="J124" s="98"/>
      <c r="K124" s="50">
        <f>(J117+J119+J120+J121+J122+J123)</f>
        <v>0</v>
      </c>
      <c r="L124" s="131"/>
      <c r="M124" s="131"/>
      <c r="N124" s="97"/>
      <c r="O124" s="51">
        <f>(N117+N119+N120+N121+N122+N123)</f>
        <v>0</v>
      </c>
    </row>
    <row r="125" spans="1:15" x14ac:dyDescent="0.45">
      <c r="A125" s="2" t="s">
        <v>110</v>
      </c>
      <c r="B125" s="16">
        <f t="shared" ref="B125:B130" si="7">SUM(D125:N125)</f>
        <v>47560</v>
      </c>
      <c r="C125" s="17"/>
      <c r="D125" s="18">
        <v>47560</v>
      </c>
      <c r="E125" s="19"/>
      <c r="F125" s="20"/>
      <c r="G125" s="21"/>
      <c r="H125" s="22"/>
      <c r="I125" s="23"/>
      <c r="J125" s="24"/>
      <c r="K125" s="25"/>
      <c r="L125" s="125"/>
      <c r="M125" s="126"/>
      <c r="N125" s="26"/>
      <c r="O125" s="27"/>
    </row>
    <row r="126" spans="1:15" x14ac:dyDescent="0.45">
      <c r="A126" s="2" t="s">
        <v>111</v>
      </c>
      <c r="B126" s="16">
        <f t="shared" si="7"/>
        <v>0</v>
      </c>
      <c r="C126" s="17"/>
      <c r="D126" s="18"/>
      <c r="E126" s="19"/>
      <c r="F126" s="20"/>
      <c r="G126" s="21"/>
      <c r="H126" s="22"/>
      <c r="I126" s="23"/>
      <c r="J126" s="24"/>
      <c r="K126" s="25"/>
      <c r="L126" s="125"/>
      <c r="M126" s="126"/>
      <c r="N126" s="26"/>
      <c r="O126" s="27"/>
    </row>
    <row r="127" spans="1:15" x14ac:dyDescent="0.45">
      <c r="A127" s="2" t="s">
        <v>112</v>
      </c>
      <c r="B127" s="16">
        <f t="shared" si="7"/>
        <v>1500</v>
      </c>
      <c r="C127" s="17"/>
      <c r="D127" s="18">
        <v>1500</v>
      </c>
      <c r="E127" s="19"/>
      <c r="F127" s="20"/>
      <c r="G127" s="21"/>
      <c r="H127" s="22"/>
      <c r="I127" s="23"/>
      <c r="J127" s="24"/>
      <c r="K127" s="25"/>
      <c r="L127" s="125"/>
      <c r="M127" s="126"/>
      <c r="N127" s="26"/>
      <c r="O127" s="27"/>
    </row>
    <row r="128" spans="1:15" x14ac:dyDescent="0.45">
      <c r="A128" s="2" t="s">
        <v>113</v>
      </c>
      <c r="B128" s="16">
        <f t="shared" si="7"/>
        <v>500</v>
      </c>
      <c r="C128" s="17"/>
      <c r="D128" s="18">
        <v>500</v>
      </c>
      <c r="E128" s="19"/>
      <c r="F128" s="20"/>
      <c r="G128" s="21"/>
      <c r="H128" s="22"/>
      <c r="I128" s="23"/>
      <c r="J128" s="24"/>
      <c r="K128" s="25"/>
      <c r="L128" s="125"/>
      <c r="M128" s="126"/>
      <c r="N128" s="26"/>
      <c r="O128" s="27"/>
    </row>
    <row r="129" spans="1:15" x14ac:dyDescent="0.45">
      <c r="A129" s="2" t="s">
        <v>114</v>
      </c>
      <c r="B129" s="16">
        <f t="shared" si="7"/>
        <v>0</v>
      </c>
      <c r="C129" s="17"/>
      <c r="D129" s="18"/>
      <c r="E129" s="19"/>
      <c r="F129" s="20"/>
      <c r="G129" s="21"/>
      <c r="H129" s="22"/>
      <c r="I129" s="23"/>
      <c r="J129" s="24"/>
      <c r="K129" s="25"/>
      <c r="L129" s="125"/>
      <c r="M129" s="126"/>
      <c r="N129" s="26"/>
      <c r="O129" s="27"/>
    </row>
    <row r="130" spans="1:15" x14ac:dyDescent="0.45">
      <c r="A130" s="2" t="s">
        <v>155</v>
      </c>
      <c r="B130" s="16">
        <f t="shared" si="7"/>
        <v>0</v>
      </c>
      <c r="C130" s="17"/>
      <c r="D130" s="70"/>
      <c r="E130" s="19"/>
      <c r="F130" s="71"/>
      <c r="G130" s="21"/>
      <c r="H130" s="72"/>
      <c r="I130" s="23"/>
      <c r="J130" s="73"/>
      <c r="K130" s="25"/>
      <c r="L130" s="132"/>
      <c r="M130" s="126"/>
      <c r="N130" s="74"/>
      <c r="O130" s="27"/>
    </row>
    <row r="131" spans="1:15" x14ac:dyDescent="0.45">
      <c r="A131" s="146" t="s">
        <v>115</v>
      </c>
      <c r="B131" s="102"/>
      <c r="C131" s="46">
        <f>SUM(B125:B130)</f>
        <v>49560</v>
      </c>
      <c r="D131" s="101"/>
      <c r="E131" s="47">
        <f>(D125+D126+D127+D128+D129+D130)</f>
        <v>49560</v>
      </c>
      <c r="F131" s="100"/>
      <c r="G131" s="48">
        <f>(F125+F126+F127+F128+F129+F130)</f>
        <v>0</v>
      </c>
      <c r="H131" s="99"/>
      <c r="I131" s="49">
        <f>(H125+H126+H127+H128+H129+H130)</f>
        <v>0</v>
      </c>
      <c r="J131" s="98"/>
      <c r="K131" s="50">
        <f>(J125+J126+J127+J128+J129+J130)</f>
        <v>0</v>
      </c>
      <c r="L131" s="131"/>
      <c r="M131" s="131"/>
      <c r="N131" s="97"/>
      <c r="O131" s="51">
        <f>(N125+N126+N127+N128+N129+N130)</f>
        <v>0</v>
      </c>
    </row>
    <row r="132" spans="1:15" x14ac:dyDescent="0.45">
      <c r="A132" s="2" t="s">
        <v>116</v>
      </c>
      <c r="B132" s="16">
        <f>SUM(D132:O132)</f>
        <v>0</v>
      </c>
      <c r="C132" s="17"/>
      <c r="D132" s="18"/>
      <c r="E132" s="19"/>
      <c r="F132" s="20"/>
      <c r="G132" s="21"/>
      <c r="H132" s="22"/>
      <c r="I132" s="23"/>
      <c r="J132" s="24"/>
      <c r="K132" s="25"/>
      <c r="L132" s="125"/>
      <c r="M132" s="126"/>
      <c r="N132" s="26"/>
      <c r="O132" s="27"/>
    </row>
    <row r="133" spans="1:15" x14ac:dyDescent="0.45">
      <c r="A133" s="2" t="s">
        <v>117</v>
      </c>
      <c r="B133" s="16">
        <f>SUM(D133:O133)</f>
        <v>4300</v>
      </c>
      <c r="C133" s="17"/>
      <c r="D133" s="18"/>
      <c r="E133" s="19"/>
      <c r="F133" s="20"/>
      <c r="G133" s="21"/>
      <c r="H133" s="22">
        <v>4300</v>
      </c>
      <c r="I133" s="23"/>
      <c r="J133" s="24"/>
      <c r="K133" s="25"/>
      <c r="L133" s="125"/>
      <c r="M133" s="126"/>
      <c r="N133" s="26"/>
      <c r="O133" s="27"/>
    </row>
    <row r="134" spans="1:15" x14ac:dyDescent="0.45">
      <c r="A134" s="2" t="s">
        <v>118</v>
      </c>
      <c r="B134" s="16">
        <f>SUM(D134:O134)</f>
        <v>3400</v>
      </c>
      <c r="C134" s="17"/>
      <c r="D134" s="18"/>
      <c r="E134" s="19"/>
      <c r="F134" s="20"/>
      <c r="G134" s="21"/>
      <c r="H134" s="22">
        <v>3400</v>
      </c>
      <c r="I134" s="23"/>
      <c r="J134" s="24"/>
      <c r="K134" s="25"/>
      <c r="L134" s="125"/>
      <c r="M134" s="126"/>
      <c r="N134" s="26"/>
      <c r="O134" s="27"/>
    </row>
    <row r="135" spans="1:15" x14ac:dyDescent="0.45">
      <c r="A135" s="2" t="s">
        <v>119</v>
      </c>
      <c r="B135" s="16">
        <f>SUM(D135:O135)</f>
        <v>5000</v>
      </c>
      <c r="C135" s="17"/>
      <c r="D135" s="18"/>
      <c r="E135" s="19"/>
      <c r="F135" s="20"/>
      <c r="G135" s="21"/>
      <c r="H135" s="22">
        <v>5000</v>
      </c>
      <c r="I135" s="23"/>
      <c r="J135" s="24"/>
      <c r="K135" s="25"/>
      <c r="L135" s="125"/>
      <c r="M135" s="126"/>
      <c r="N135" s="26"/>
      <c r="O135" s="27"/>
    </row>
    <row r="136" spans="1:15" x14ac:dyDescent="0.45">
      <c r="A136" s="2" t="s">
        <v>120</v>
      </c>
      <c r="B136" s="16">
        <f>SUM(D136:O136)</f>
        <v>900</v>
      </c>
      <c r="C136" s="17"/>
      <c r="D136" s="29"/>
      <c r="E136" s="19"/>
      <c r="F136" s="30"/>
      <c r="G136" s="21"/>
      <c r="H136" s="31">
        <v>900</v>
      </c>
      <c r="I136" s="23"/>
      <c r="J136" s="32"/>
      <c r="K136" s="25"/>
      <c r="L136" s="132"/>
      <c r="M136" s="126"/>
      <c r="N136" s="33"/>
      <c r="O136" s="27"/>
    </row>
    <row r="137" spans="1:15" x14ac:dyDescent="0.45">
      <c r="A137" s="146" t="s">
        <v>121</v>
      </c>
      <c r="B137" s="102"/>
      <c r="C137" s="46">
        <f>SUM(B132:B136)</f>
        <v>13600</v>
      </c>
      <c r="D137" s="101"/>
      <c r="E137" s="47">
        <f>(D132+D133+D134+D135+D136)</f>
        <v>0</v>
      </c>
      <c r="F137" s="100"/>
      <c r="G137" s="48">
        <f>(F132+F133+F134+F135+F136)</f>
        <v>0</v>
      </c>
      <c r="H137" s="99"/>
      <c r="I137" s="49">
        <f>(H132+H133+H134+H135+H136)</f>
        <v>13600</v>
      </c>
      <c r="J137" s="98"/>
      <c r="K137" s="50">
        <f>(J132+J133+J134+J135+J136)</f>
        <v>0</v>
      </c>
      <c r="L137" s="131"/>
      <c r="M137" s="131"/>
      <c r="N137" s="97"/>
      <c r="O137" s="51">
        <f>(N132+N133+N134+N135+N136)</f>
        <v>0</v>
      </c>
    </row>
    <row r="138" spans="1:15" x14ac:dyDescent="0.45">
      <c r="A138" s="2" t="s">
        <v>122</v>
      </c>
      <c r="B138" s="16">
        <f t="shared" ref="B138:B146" si="8">SUM(D138:N138)</f>
        <v>300</v>
      </c>
      <c r="C138" s="17"/>
      <c r="D138" s="18"/>
      <c r="E138" s="19"/>
      <c r="F138" s="20"/>
      <c r="G138" s="21"/>
      <c r="H138" s="22"/>
      <c r="I138" s="23"/>
      <c r="J138" s="24">
        <v>300</v>
      </c>
      <c r="K138" s="25"/>
      <c r="L138" s="125"/>
      <c r="M138" s="126"/>
      <c r="N138" s="26"/>
      <c r="O138" s="27"/>
    </row>
    <row r="139" spans="1:15" x14ac:dyDescent="0.45">
      <c r="A139" s="2" t="s">
        <v>123</v>
      </c>
      <c r="B139" s="16">
        <f t="shared" si="8"/>
        <v>1250</v>
      </c>
      <c r="C139" s="17"/>
      <c r="D139" s="18"/>
      <c r="E139" s="19"/>
      <c r="F139" s="20"/>
      <c r="G139" s="21"/>
      <c r="H139" s="22"/>
      <c r="I139" s="23"/>
      <c r="J139" s="24">
        <v>1250</v>
      </c>
      <c r="K139" s="25"/>
      <c r="L139" s="125"/>
      <c r="M139" s="126"/>
      <c r="N139" s="26"/>
      <c r="O139" s="27"/>
    </row>
    <row r="140" spans="1:15" x14ac:dyDescent="0.45">
      <c r="A140" s="2" t="s">
        <v>124</v>
      </c>
      <c r="B140" s="16">
        <f t="shared" si="8"/>
        <v>6325</v>
      </c>
      <c r="C140" s="17"/>
      <c r="D140" s="18"/>
      <c r="E140" s="19"/>
      <c r="F140" s="20"/>
      <c r="G140" s="21"/>
      <c r="H140" s="22"/>
      <c r="I140" s="23"/>
      <c r="J140" s="24">
        <v>6325</v>
      </c>
      <c r="K140" s="25"/>
      <c r="L140" s="125"/>
      <c r="M140" s="126"/>
      <c r="N140" s="26"/>
      <c r="O140" s="27"/>
    </row>
    <row r="141" spans="1:15" x14ac:dyDescent="0.45">
      <c r="A141" s="2" t="s">
        <v>125</v>
      </c>
      <c r="B141" s="16">
        <f t="shared" si="8"/>
        <v>8000</v>
      </c>
      <c r="C141" s="17"/>
      <c r="D141" s="18"/>
      <c r="E141" s="19"/>
      <c r="F141" s="20"/>
      <c r="G141" s="21"/>
      <c r="H141" s="22"/>
      <c r="I141" s="23"/>
      <c r="J141" s="24">
        <v>8000</v>
      </c>
      <c r="K141" s="25"/>
      <c r="L141" s="125"/>
      <c r="M141" s="126"/>
      <c r="N141" s="26"/>
      <c r="O141" s="27"/>
    </row>
    <row r="142" spans="1:15" x14ac:dyDescent="0.45">
      <c r="A142" s="2" t="s">
        <v>126</v>
      </c>
      <c r="B142" s="16">
        <f t="shared" si="8"/>
        <v>8000</v>
      </c>
      <c r="C142" s="17"/>
      <c r="D142" s="18"/>
      <c r="E142" s="19"/>
      <c r="F142" s="20"/>
      <c r="G142" s="21"/>
      <c r="H142" s="22"/>
      <c r="I142" s="23"/>
      <c r="J142" s="24">
        <v>6000</v>
      </c>
      <c r="K142" s="25"/>
      <c r="L142" s="125">
        <v>2000</v>
      </c>
      <c r="M142" s="126"/>
      <c r="N142" s="26"/>
      <c r="O142" s="27"/>
    </row>
    <row r="143" spans="1:15" x14ac:dyDescent="0.45">
      <c r="A143" s="2" t="s">
        <v>192</v>
      </c>
      <c r="B143" s="16">
        <f t="shared" si="8"/>
        <v>1000</v>
      </c>
      <c r="C143" s="17"/>
      <c r="D143" s="18"/>
      <c r="E143" s="19"/>
      <c r="F143" s="20"/>
      <c r="G143" s="21"/>
      <c r="H143" s="22"/>
      <c r="I143" s="23"/>
      <c r="J143" s="24">
        <v>1000</v>
      </c>
      <c r="K143" s="25"/>
      <c r="L143" s="125"/>
      <c r="M143" s="126"/>
      <c r="N143" s="26"/>
      <c r="O143" s="27"/>
    </row>
    <row r="144" spans="1:15" x14ac:dyDescent="0.45">
      <c r="A144" s="2" t="s">
        <v>165</v>
      </c>
      <c r="B144" s="16">
        <f t="shared" si="8"/>
        <v>500</v>
      </c>
      <c r="C144" s="17"/>
      <c r="D144" s="18"/>
      <c r="E144" s="19"/>
      <c r="F144" s="20"/>
      <c r="G144" s="21"/>
      <c r="H144" s="22"/>
      <c r="I144" s="23"/>
      <c r="J144" s="24"/>
      <c r="K144" s="25"/>
      <c r="L144" s="125">
        <v>500</v>
      </c>
      <c r="M144" s="126"/>
      <c r="N144" s="26"/>
      <c r="O144" s="27"/>
    </row>
    <row r="145" spans="1:15" x14ac:dyDescent="0.45">
      <c r="A145" s="2" t="s">
        <v>127</v>
      </c>
      <c r="B145" s="16">
        <f t="shared" si="8"/>
        <v>0</v>
      </c>
      <c r="C145" s="17"/>
      <c r="D145" s="18"/>
      <c r="E145" s="19"/>
      <c r="F145" s="20"/>
      <c r="G145" s="21"/>
      <c r="H145" s="22"/>
      <c r="I145" s="23"/>
      <c r="J145" s="24"/>
      <c r="K145" s="25"/>
      <c r="L145" s="125"/>
      <c r="M145" s="126"/>
      <c r="N145" s="26"/>
      <c r="O145" s="27"/>
    </row>
    <row r="146" spans="1:15" x14ac:dyDescent="0.45">
      <c r="A146" s="2" t="s">
        <v>128</v>
      </c>
      <c r="B146" s="16">
        <f t="shared" si="8"/>
        <v>15000</v>
      </c>
      <c r="C146" s="17"/>
      <c r="D146" s="29"/>
      <c r="E146" s="19"/>
      <c r="F146" s="30"/>
      <c r="G146" s="21"/>
      <c r="H146" s="31"/>
      <c r="I146" s="23"/>
      <c r="J146" s="32">
        <v>15000</v>
      </c>
      <c r="K146" s="25"/>
      <c r="L146" s="132"/>
      <c r="M146" s="126"/>
      <c r="N146" s="33"/>
      <c r="O146" s="27"/>
    </row>
    <row r="147" spans="1:15" x14ac:dyDescent="0.45">
      <c r="A147" s="146" t="s">
        <v>129</v>
      </c>
      <c r="B147" s="102"/>
      <c r="C147" s="46">
        <f>SUM(B138:B146)</f>
        <v>40375</v>
      </c>
      <c r="D147" s="101"/>
      <c r="E147" s="47">
        <f>(D138+D139+D140+D141+D142+D145+D146)</f>
        <v>0</v>
      </c>
      <c r="F147" s="100"/>
      <c r="G147" s="48">
        <f>(F138+F139+F140+F141+F142+F145+F146)</f>
        <v>0</v>
      </c>
      <c r="H147" s="99"/>
      <c r="I147" s="49">
        <f>(H138+H139+H140+H141+H142+H145+H146)</f>
        <v>0</v>
      </c>
      <c r="J147" s="98"/>
      <c r="K147" s="50">
        <f>(J138+J139+J140+J141+J142+J145+J146+J144+J143)</f>
        <v>37875</v>
      </c>
      <c r="L147" s="131"/>
      <c r="M147" s="131">
        <f>SUM(L141:L145)</f>
        <v>2500</v>
      </c>
      <c r="N147" s="97"/>
      <c r="O147" s="51">
        <f>(N138+N139+N140+N141+N142+N145+N146)</f>
        <v>0</v>
      </c>
    </row>
    <row r="148" spans="1:15" x14ac:dyDescent="0.45">
      <c r="A148" s="2" t="s">
        <v>166</v>
      </c>
      <c r="B148" s="16">
        <f t="shared" ref="B148:B159" si="9">SUM(D148:O148)</f>
        <v>10000</v>
      </c>
      <c r="C148" s="35"/>
      <c r="D148" s="36"/>
      <c r="E148" s="37"/>
      <c r="F148" s="20">
        <v>10000</v>
      </c>
      <c r="G148" s="39"/>
      <c r="H148" s="40"/>
      <c r="I148" s="41"/>
      <c r="J148" s="42"/>
      <c r="K148" s="43"/>
      <c r="L148" s="126"/>
      <c r="M148" s="126"/>
      <c r="N148" s="44"/>
      <c r="O148" s="45"/>
    </row>
    <row r="149" spans="1:15" x14ac:dyDescent="0.45">
      <c r="A149" s="2" t="s">
        <v>130</v>
      </c>
      <c r="B149" s="16">
        <f t="shared" si="9"/>
        <v>9630</v>
      </c>
      <c r="C149" s="17"/>
      <c r="D149" s="18"/>
      <c r="E149" s="19"/>
      <c r="F149" s="20">
        <v>9630</v>
      </c>
      <c r="G149" s="21"/>
      <c r="H149" s="22"/>
      <c r="I149" s="23"/>
      <c r="J149" s="24"/>
      <c r="K149" s="25"/>
      <c r="L149" s="125"/>
      <c r="M149" s="126"/>
      <c r="N149" s="26"/>
      <c r="O149" s="27"/>
    </row>
    <row r="150" spans="1:15" x14ac:dyDescent="0.45">
      <c r="A150" s="2" t="s">
        <v>156</v>
      </c>
      <c r="B150" s="16">
        <f t="shared" si="9"/>
        <v>500</v>
      </c>
      <c r="C150" s="17"/>
      <c r="D150" s="18">
        <v>500</v>
      </c>
      <c r="E150" s="19"/>
      <c r="F150" s="20"/>
      <c r="G150" s="21"/>
      <c r="H150" s="22"/>
      <c r="I150" s="23"/>
      <c r="J150" s="24"/>
      <c r="K150" s="25"/>
      <c r="L150" s="125"/>
      <c r="M150" s="126"/>
      <c r="N150" s="26"/>
      <c r="O150" s="27"/>
    </row>
    <row r="151" spans="1:15" x14ac:dyDescent="0.45">
      <c r="A151" s="2" t="s">
        <v>131</v>
      </c>
      <c r="B151" s="16">
        <f t="shared" si="9"/>
        <v>800</v>
      </c>
      <c r="C151" s="17"/>
      <c r="D151" s="18"/>
      <c r="E151" s="19"/>
      <c r="F151" s="20">
        <v>800</v>
      </c>
      <c r="G151" s="21"/>
      <c r="H151" s="22"/>
      <c r="I151" s="23"/>
      <c r="J151" s="24"/>
      <c r="K151" s="25"/>
      <c r="L151" s="125"/>
      <c r="M151" s="126"/>
      <c r="N151" s="26"/>
      <c r="O151" s="27"/>
    </row>
    <row r="152" spans="1:15" x14ac:dyDescent="0.45">
      <c r="A152" s="2" t="s">
        <v>132</v>
      </c>
      <c r="B152" s="16">
        <f t="shared" si="9"/>
        <v>404</v>
      </c>
      <c r="C152" s="17"/>
      <c r="D152" s="18">
        <v>250</v>
      </c>
      <c r="E152" s="19"/>
      <c r="F152" s="20">
        <v>100</v>
      </c>
      <c r="G152" s="21"/>
      <c r="H152" s="22"/>
      <c r="I152" s="23"/>
      <c r="J152" s="24"/>
      <c r="K152" s="25"/>
      <c r="L152" s="125">
        <v>54</v>
      </c>
      <c r="M152" s="126"/>
      <c r="N152" s="26"/>
      <c r="O152" s="27"/>
    </row>
    <row r="153" spans="1:15" x14ac:dyDescent="0.45">
      <c r="A153" s="2" t="s">
        <v>133</v>
      </c>
      <c r="B153" s="16">
        <f t="shared" si="9"/>
        <v>1200</v>
      </c>
      <c r="C153" s="17"/>
      <c r="D153" s="18">
        <v>1200</v>
      </c>
      <c r="E153" s="19"/>
      <c r="F153" s="20"/>
      <c r="G153" s="21"/>
      <c r="H153" s="22"/>
      <c r="I153" s="23"/>
      <c r="J153" s="24"/>
      <c r="K153" s="25"/>
      <c r="L153" s="125"/>
      <c r="M153" s="126"/>
      <c r="N153" s="26"/>
      <c r="O153" s="27"/>
    </row>
    <row r="154" spans="1:15" x14ac:dyDescent="0.45">
      <c r="A154" s="2" t="s">
        <v>134</v>
      </c>
      <c r="B154" s="16">
        <f t="shared" si="9"/>
        <v>3800</v>
      </c>
      <c r="C154" s="17"/>
      <c r="D154" s="18"/>
      <c r="E154" s="19"/>
      <c r="F154" s="20">
        <v>1500</v>
      </c>
      <c r="G154" s="21"/>
      <c r="H154" s="22"/>
      <c r="I154" s="23"/>
      <c r="J154" s="24">
        <v>2300</v>
      </c>
      <c r="K154" s="25"/>
      <c r="L154" s="125"/>
      <c r="M154" s="126"/>
      <c r="N154" s="26"/>
      <c r="O154" s="27"/>
    </row>
    <row r="155" spans="1:15" x14ac:dyDescent="0.45">
      <c r="A155" s="2" t="s">
        <v>167</v>
      </c>
      <c r="B155" s="16">
        <f t="shared" si="9"/>
        <v>13761</v>
      </c>
      <c r="C155" s="17"/>
      <c r="D155" s="18"/>
      <c r="E155" s="19"/>
      <c r="F155" s="20">
        <v>13761</v>
      </c>
      <c r="G155" s="21"/>
      <c r="H155" s="22"/>
      <c r="I155" s="23"/>
      <c r="J155" s="24"/>
      <c r="K155" s="25"/>
      <c r="L155" s="125"/>
      <c r="M155" s="126"/>
      <c r="N155" s="26"/>
      <c r="O155" s="27"/>
    </row>
    <row r="156" spans="1:15" x14ac:dyDescent="0.45">
      <c r="A156" s="2" t="s">
        <v>135</v>
      </c>
      <c r="B156" s="16">
        <f t="shared" si="9"/>
        <v>250</v>
      </c>
      <c r="C156" s="17"/>
      <c r="D156" s="18"/>
      <c r="E156" s="19"/>
      <c r="F156" s="20">
        <v>250</v>
      </c>
      <c r="G156" s="21"/>
      <c r="H156" s="22"/>
      <c r="I156" s="23"/>
      <c r="J156" s="24"/>
      <c r="K156" s="25"/>
      <c r="L156" s="125"/>
      <c r="M156" s="126"/>
      <c r="N156" s="26"/>
      <c r="O156" s="27"/>
    </row>
    <row r="157" spans="1:15" x14ac:dyDescent="0.45">
      <c r="A157" s="2" t="s">
        <v>136</v>
      </c>
      <c r="B157" s="16">
        <f t="shared" si="9"/>
        <v>500</v>
      </c>
      <c r="C157" s="17"/>
      <c r="D157" s="18"/>
      <c r="E157" s="19"/>
      <c r="F157" s="20">
        <v>500</v>
      </c>
      <c r="G157" s="21"/>
      <c r="H157" s="22"/>
      <c r="I157" s="23"/>
      <c r="J157" s="24"/>
      <c r="K157" s="25"/>
      <c r="L157" s="125"/>
      <c r="M157" s="126"/>
      <c r="N157" s="26"/>
      <c r="O157" s="27"/>
    </row>
    <row r="158" spans="1:15" x14ac:dyDescent="0.45">
      <c r="A158" s="2" t="s">
        <v>137</v>
      </c>
      <c r="B158" s="16">
        <f t="shared" si="9"/>
        <v>2000</v>
      </c>
      <c r="C158" s="17"/>
      <c r="D158" s="140">
        <v>2000</v>
      </c>
      <c r="E158" s="19"/>
      <c r="F158" s="20"/>
      <c r="G158" s="21"/>
      <c r="H158" s="22"/>
      <c r="I158" s="23"/>
      <c r="J158" s="24"/>
      <c r="K158" s="25"/>
      <c r="L158" s="141"/>
      <c r="M158" s="126"/>
      <c r="N158" s="26"/>
      <c r="O158" s="27"/>
    </row>
    <row r="159" spans="1:15" x14ac:dyDescent="0.45">
      <c r="A159" s="2" t="s">
        <v>194</v>
      </c>
      <c r="B159" s="16">
        <f t="shared" si="9"/>
        <v>1750</v>
      </c>
      <c r="C159" s="17"/>
      <c r="D159" s="29"/>
      <c r="E159" s="19"/>
      <c r="F159" s="30">
        <v>1750</v>
      </c>
      <c r="G159" s="21"/>
      <c r="H159" s="31"/>
      <c r="I159" s="23"/>
      <c r="J159" s="32"/>
      <c r="K159" s="25"/>
      <c r="L159" s="134"/>
      <c r="M159" s="126"/>
      <c r="N159" s="33"/>
      <c r="O159" s="27"/>
    </row>
    <row r="160" spans="1:15" x14ac:dyDescent="0.45">
      <c r="A160" s="146" t="s">
        <v>138</v>
      </c>
      <c r="B160" s="102"/>
      <c r="C160" s="46">
        <f>SUM(B148:B159)</f>
        <v>44595</v>
      </c>
      <c r="D160" s="101"/>
      <c r="E160" s="47">
        <f>SUM(D149:D158)</f>
        <v>3950</v>
      </c>
      <c r="F160" s="100"/>
      <c r="G160" s="48">
        <f>SUM(F148:F159)</f>
        <v>38291</v>
      </c>
      <c r="H160" s="99"/>
      <c r="I160" s="49">
        <f>SUM(H149:H158)</f>
        <v>0</v>
      </c>
      <c r="J160" s="98"/>
      <c r="K160" s="50">
        <f>SUM(J149:J158)</f>
        <v>2300</v>
      </c>
      <c r="L160" s="131"/>
      <c r="M160" s="131">
        <f>SUM(L148:L158)</f>
        <v>54</v>
      </c>
      <c r="N160" s="97"/>
      <c r="O160" s="51">
        <f>SUM(N149:N158)</f>
        <v>0</v>
      </c>
    </row>
    <row r="161" spans="1:21" x14ac:dyDescent="0.45">
      <c r="A161" s="147" t="s">
        <v>170</v>
      </c>
      <c r="B161" s="34">
        <f>SUM(D161:O161)</f>
        <v>15000</v>
      </c>
      <c r="C161" s="35"/>
      <c r="D161" s="36">
        <v>15000</v>
      </c>
      <c r="E161" s="37"/>
      <c r="F161" s="38"/>
      <c r="G161" s="39"/>
      <c r="H161" s="40"/>
      <c r="I161" s="41"/>
      <c r="J161" s="42"/>
      <c r="K161" s="43"/>
      <c r="L161" s="126"/>
      <c r="M161" s="126"/>
      <c r="N161" s="44"/>
      <c r="O161" s="45"/>
    </row>
    <row r="162" spans="1:21" x14ac:dyDescent="0.45">
      <c r="A162" s="147" t="s">
        <v>171</v>
      </c>
      <c r="B162" s="34">
        <f>SUM(D162:O162)</f>
        <v>0</v>
      </c>
      <c r="C162" s="35"/>
      <c r="D162" s="36"/>
      <c r="E162" s="37"/>
      <c r="F162" s="38"/>
      <c r="G162" s="39"/>
      <c r="H162" s="40"/>
      <c r="I162" s="41"/>
      <c r="J162" s="42"/>
      <c r="K162" s="43"/>
      <c r="L162" s="126"/>
      <c r="M162" s="126"/>
      <c r="N162" s="44"/>
      <c r="O162" s="45"/>
    </row>
    <row r="163" spans="1:21" x14ac:dyDescent="0.45">
      <c r="A163" s="147" t="s">
        <v>172</v>
      </c>
      <c r="B163" s="34">
        <f>SUM(D163:O163)</f>
        <v>0</v>
      </c>
      <c r="C163" s="35"/>
      <c r="D163" s="36"/>
      <c r="E163" s="37"/>
      <c r="F163" s="38"/>
      <c r="G163" s="39"/>
      <c r="H163" s="40"/>
      <c r="I163" s="41"/>
      <c r="J163" s="42"/>
      <c r="K163" s="43"/>
      <c r="L163" s="126"/>
      <c r="M163" s="126"/>
      <c r="N163" s="44"/>
      <c r="O163" s="45"/>
    </row>
    <row r="164" spans="1:21" x14ac:dyDescent="0.45">
      <c r="A164" s="147" t="s">
        <v>173</v>
      </c>
      <c r="B164" s="34">
        <f>SUM(D164:O164)</f>
        <v>0</v>
      </c>
      <c r="C164" s="35"/>
      <c r="D164" s="87"/>
      <c r="E164" s="37"/>
      <c r="F164" s="88"/>
      <c r="G164" s="39"/>
      <c r="H164" s="89"/>
      <c r="I164" s="41"/>
      <c r="J164" s="81"/>
      <c r="K164" s="43"/>
      <c r="L164" s="133"/>
      <c r="M164" s="126"/>
      <c r="N164" s="97"/>
      <c r="O164" s="45"/>
    </row>
    <row r="165" spans="1:21" x14ac:dyDescent="0.45">
      <c r="A165" s="147" t="s">
        <v>174</v>
      </c>
      <c r="B165" s="34"/>
      <c r="C165" s="35">
        <f>SUM(B161:B164)</f>
        <v>15000</v>
      </c>
      <c r="D165" s="36"/>
      <c r="E165" s="37">
        <f>SUM(D161:D164)</f>
        <v>15000</v>
      </c>
      <c r="F165" s="38"/>
      <c r="G165" s="39"/>
      <c r="H165" s="40"/>
      <c r="I165" s="41"/>
      <c r="J165" s="42"/>
      <c r="K165" s="43"/>
      <c r="L165" s="126"/>
      <c r="M165" s="126"/>
      <c r="N165" s="44"/>
      <c r="O165" s="45">
        <f>SUM(N161:N164)</f>
        <v>0</v>
      </c>
    </row>
    <row r="166" spans="1:21" x14ac:dyDescent="0.45">
      <c r="A166" s="144" t="s">
        <v>139</v>
      </c>
      <c r="B166" s="96"/>
      <c r="C166" s="52">
        <f>SUBTOTAL(9,C92:C165)</f>
        <v>445650</v>
      </c>
      <c r="D166" s="95"/>
      <c r="E166" s="53">
        <f>SUBTOTAL(9,E92:E165)</f>
        <v>246650</v>
      </c>
      <c r="F166" s="94"/>
      <c r="G166" s="54">
        <f>SUBTOTAL(9,G92:G160)</f>
        <v>39791</v>
      </c>
      <c r="H166" s="93"/>
      <c r="I166" s="55">
        <f>SUBTOTAL(9,I92:I160)</f>
        <v>14100</v>
      </c>
      <c r="J166" s="92"/>
      <c r="K166" s="56">
        <f>SUBTOTAL(9,K92:K160)</f>
        <v>141655</v>
      </c>
      <c r="L166" s="128"/>
      <c r="M166" s="128">
        <f>SUM(M93:M165)</f>
        <v>3454</v>
      </c>
      <c r="N166" s="91"/>
      <c r="O166" s="57">
        <f>SUM(O93:O165)</f>
        <v>0</v>
      </c>
      <c r="U166" t="s">
        <v>189</v>
      </c>
    </row>
    <row r="167" spans="1:21" x14ac:dyDescent="0.45">
      <c r="B167" s="69"/>
      <c r="C167" s="58"/>
      <c r="D167" s="59"/>
      <c r="E167" s="60"/>
      <c r="F167" s="61"/>
      <c r="G167" s="62"/>
      <c r="H167" s="63"/>
      <c r="I167" s="64"/>
      <c r="J167" s="65"/>
      <c r="K167" s="66"/>
      <c r="L167" s="127"/>
      <c r="M167" s="137"/>
      <c r="N167" s="67"/>
      <c r="O167" s="27"/>
    </row>
    <row r="168" spans="1:21" x14ac:dyDescent="0.45">
      <c r="A168" s="3" t="s">
        <v>140</v>
      </c>
      <c r="B168" s="69"/>
      <c r="C168" s="58"/>
      <c r="D168" s="59"/>
      <c r="E168" s="60"/>
      <c r="F168" s="61"/>
      <c r="G168" s="62"/>
      <c r="H168" s="63"/>
      <c r="I168" s="64"/>
      <c r="J168" s="65"/>
      <c r="K168" s="66"/>
      <c r="L168" s="127"/>
      <c r="M168" s="137"/>
      <c r="N168" s="67"/>
      <c r="O168" s="27"/>
    </row>
    <row r="169" spans="1:21" x14ac:dyDescent="0.45">
      <c r="A169" s="2" t="s">
        <v>168</v>
      </c>
      <c r="B169" s="16">
        <f>SUM(D169:N169)</f>
        <v>0</v>
      </c>
      <c r="C169" s="58"/>
      <c r="D169" s="59"/>
      <c r="E169" s="60"/>
      <c r="F169" s="61"/>
      <c r="G169" s="62"/>
      <c r="H169" s="63"/>
      <c r="I169" s="64"/>
      <c r="J169" s="65"/>
      <c r="K169" s="66"/>
      <c r="L169" s="127"/>
      <c r="M169" s="137"/>
      <c r="N169" s="85"/>
      <c r="O169" s="27"/>
    </row>
    <row r="170" spans="1:21" x14ac:dyDescent="0.45">
      <c r="A170" s="2" t="s">
        <v>141</v>
      </c>
      <c r="B170" s="16">
        <f>SUM(D170:N170)</f>
        <v>0</v>
      </c>
      <c r="C170" s="17"/>
      <c r="D170" s="18"/>
      <c r="E170" s="19"/>
      <c r="F170" s="20"/>
      <c r="G170" s="21"/>
      <c r="H170" s="22"/>
      <c r="I170" s="23"/>
      <c r="J170" s="24"/>
      <c r="K170" s="25"/>
      <c r="L170" s="125"/>
      <c r="M170" s="126"/>
      <c r="N170" s="26"/>
      <c r="O170" s="27"/>
    </row>
    <row r="171" spans="1:21" x14ac:dyDescent="0.45">
      <c r="A171" s="2" t="s">
        <v>142</v>
      </c>
      <c r="B171" s="16">
        <f>SUM(D171:N171)</f>
        <v>0</v>
      </c>
      <c r="C171" s="17"/>
      <c r="D171" s="18"/>
      <c r="E171" s="19"/>
      <c r="F171" s="20"/>
      <c r="G171" s="21"/>
      <c r="H171" s="22"/>
      <c r="I171" s="23"/>
      <c r="J171" s="24"/>
      <c r="K171" s="25"/>
      <c r="L171" s="125"/>
      <c r="M171" s="126"/>
      <c r="N171" s="26"/>
      <c r="O171" s="27"/>
    </row>
    <row r="172" spans="1:21" x14ac:dyDescent="0.45">
      <c r="A172" s="2" t="s">
        <v>143</v>
      </c>
      <c r="B172" s="16">
        <f>SUM(D172:N172)</f>
        <v>0</v>
      </c>
      <c r="C172" s="17"/>
      <c r="D172" s="18"/>
      <c r="E172" s="19"/>
      <c r="F172" s="20"/>
      <c r="G172" s="21"/>
      <c r="H172" s="22"/>
      <c r="I172" s="23"/>
      <c r="J172" s="24"/>
      <c r="K172" s="25"/>
      <c r="L172" s="125"/>
      <c r="M172" s="126"/>
      <c r="N172" s="26"/>
      <c r="O172" s="27"/>
    </row>
    <row r="173" spans="1:21" x14ac:dyDescent="0.45">
      <c r="A173" s="2" t="s">
        <v>144</v>
      </c>
      <c r="B173" s="16">
        <f>SUM(D173:N173)</f>
        <v>0</v>
      </c>
      <c r="C173" s="17"/>
      <c r="D173" s="29"/>
      <c r="E173" s="19"/>
      <c r="F173" s="30"/>
      <c r="G173" s="21"/>
      <c r="H173" s="31"/>
      <c r="I173" s="23"/>
      <c r="J173" s="32"/>
      <c r="K173" s="25"/>
      <c r="L173" s="132"/>
      <c r="M173" s="126"/>
      <c r="N173" s="33"/>
      <c r="O173" s="27"/>
    </row>
    <row r="174" spans="1:21" x14ac:dyDescent="0.45">
      <c r="A174" s="2" t="s">
        <v>145</v>
      </c>
      <c r="B174" s="16"/>
      <c r="C174" s="35">
        <f>SUM(B169:B173)</f>
        <v>0</v>
      </c>
      <c r="D174" s="36"/>
      <c r="E174" s="37">
        <f>(D170+D171+D172+D173)</f>
        <v>0</v>
      </c>
      <c r="F174" s="38"/>
      <c r="G174" s="39">
        <f>(F170+F171+F172+F173)</f>
        <v>0</v>
      </c>
      <c r="H174" s="40"/>
      <c r="I174" s="41">
        <f>(H170+H171+H172+H173)</f>
        <v>0</v>
      </c>
      <c r="J174" s="42"/>
      <c r="K174" s="43">
        <f>(J170+J171+J172+J173)</f>
        <v>0</v>
      </c>
      <c r="L174" s="126"/>
      <c r="M174" s="126"/>
      <c r="N174" s="44"/>
      <c r="O174" s="45">
        <f>(N170+N171+N172+N173+N169)</f>
        <v>0</v>
      </c>
    </row>
    <row r="175" spans="1:21" x14ac:dyDescent="0.45">
      <c r="A175" s="2" t="s">
        <v>146</v>
      </c>
      <c r="B175" s="16">
        <f>SUM(D175:N175)</f>
        <v>0</v>
      </c>
      <c r="C175" s="17"/>
      <c r="D175" s="18"/>
      <c r="E175" s="19"/>
      <c r="F175" s="20"/>
      <c r="G175" s="21"/>
      <c r="H175" s="22"/>
      <c r="I175" s="23"/>
      <c r="J175" s="24"/>
      <c r="K175" s="25"/>
      <c r="L175" s="125"/>
      <c r="M175" s="126"/>
      <c r="N175" s="26"/>
      <c r="O175" s="27"/>
    </row>
    <row r="176" spans="1:21" x14ac:dyDescent="0.45">
      <c r="A176" s="2" t="s">
        <v>147</v>
      </c>
      <c r="B176" s="16">
        <f>SUM(D176:N176)</f>
        <v>0</v>
      </c>
      <c r="C176" s="17"/>
      <c r="D176" s="18"/>
      <c r="E176" s="19"/>
      <c r="F176" s="20"/>
      <c r="G176" s="21"/>
      <c r="H176" s="22"/>
      <c r="I176" s="23"/>
      <c r="J176" s="24"/>
      <c r="K176" s="25"/>
      <c r="L176" s="125"/>
      <c r="M176" s="126"/>
      <c r="N176" s="26"/>
      <c r="O176" s="27"/>
    </row>
    <row r="177" spans="1:15" x14ac:dyDescent="0.45">
      <c r="A177" s="2" t="s">
        <v>148</v>
      </c>
      <c r="B177" s="16">
        <f>SUM(D177:N177)</f>
        <v>0</v>
      </c>
      <c r="C177" s="17"/>
      <c r="D177" s="18"/>
      <c r="E177" s="19"/>
      <c r="F177" s="20"/>
      <c r="G177" s="21"/>
      <c r="H177" s="22"/>
      <c r="I177" s="23"/>
      <c r="J177" s="24"/>
      <c r="K177" s="25"/>
      <c r="L177" s="125"/>
      <c r="M177" s="126"/>
      <c r="N177" s="26"/>
      <c r="O177" s="27"/>
    </row>
    <row r="178" spans="1:15" x14ac:dyDescent="0.45">
      <c r="A178" s="2" t="s">
        <v>149</v>
      </c>
      <c r="B178" s="16">
        <f>SUM(D178:N178)</f>
        <v>0</v>
      </c>
      <c r="C178" s="17"/>
      <c r="D178" s="18"/>
      <c r="E178" s="19"/>
      <c r="F178" s="20"/>
      <c r="G178" s="21"/>
      <c r="H178" s="22"/>
      <c r="I178" s="23"/>
      <c r="J178" s="24"/>
      <c r="K178" s="25"/>
      <c r="L178" s="125"/>
      <c r="M178" s="126"/>
      <c r="N178" s="26"/>
      <c r="O178" s="27"/>
    </row>
    <row r="179" spans="1:15" x14ac:dyDescent="0.45">
      <c r="A179" s="2" t="s">
        <v>169</v>
      </c>
      <c r="B179" s="16">
        <f>SUM(D179:N179)</f>
        <v>0</v>
      </c>
      <c r="C179" s="17"/>
      <c r="D179" s="70"/>
      <c r="E179" s="19"/>
      <c r="F179" s="71"/>
      <c r="G179" s="21"/>
      <c r="H179" s="72"/>
      <c r="I179" s="23"/>
      <c r="J179" s="73"/>
      <c r="K179" s="25"/>
      <c r="L179" s="132"/>
      <c r="M179" s="126"/>
      <c r="N179" s="74"/>
      <c r="O179" s="86"/>
    </row>
    <row r="180" spans="1:15" x14ac:dyDescent="0.45">
      <c r="A180" s="2" t="s">
        <v>150</v>
      </c>
      <c r="B180" s="34"/>
      <c r="C180" s="35">
        <f>SUM(B175:B179)</f>
        <v>0</v>
      </c>
      <c r="D180" s="36"/>
      <c r="E180" s="37">
        <f>(D175+D176+D177+D178)</f>
        <v>0</v>
      </c>
      <c r="F180" s="38"/>
      <c r="G180" s="39">
        <f>(F175+F176+F177+F178)</f>
        <v>0</v>
      </c>
      <c r="H180" s="40"/>
      <c r="I180" s="41">
        <f>(H175+H176+H177+H178)</f>
        <v>0</v>
      </c>
      <c r="J180" s="42"/>
      <c r="K180" s="43">
        <f>(J175+J176+J177+J178)</f>
        <v>0</v>
      </c>
      <c r="L180" s="126"/>
      <c r="M180" s="126"/>
      <c r="N180" s="44"/>
      <c r="O180" s="45">
        <f>(N175+N176+N177+N178+N179)</f>
        <v>0</v>
      </c>
    </row>
    <row r="181" spans="1:15" x14ac:dyDescent="0.45">
      <c r="A181" s="144" t="s">
        <v>151</v>
      </c>
      <c r="B181" s="96"/>
      <c r="C181" s="52">
        <f>SUBTOTAL(9,C167:C180)</f>
        <v>0</v>
      </c>
      <c r="D181" s="95"/>
      <c r="E181" s="53">
        <f>SUBTOTAL(9,E167:E180)</f>
        <v>0</v>
      </c>
      <c r="F181" s="94"/>
      <c r="G181" s="54">
        <f>SUBTOTAL(9,G167:G180)</f>
        <v>0</v>
      </c>
      <c r="H181" s="93"/>
      <c r="I181" s="55">
        <f>SUBTOTAL(9,I167:I180)</f>
        <v>0</v>
      </c>
      <c r="J181" s="92"/>
      <c r="K181" s="56">
        <f>SUBTOTAL(9,K167:K180)</f>
        <v>0</v>
      </c>
      <c r="L181" s="128"/>
      <c r="M181" s="128">
        <f>SUM(M168:M180)</f>
        <v>0</v>
      </c>
      <c r="N181" s="91"/>
      <c r="O181" s="57">
        <f>SUBTOTAL(9,O167:O180)</f>
        <v>0</v>
      </c>
    </row>
    <row r="182" spans="1:15" x14ac:dyDescent="0.45">
      <c r="B182" s="69"/>
      <c r="C182" s="58"/>
      <c r="D182" s="59"/>
      <c r="E182" s="60"/>
      <c r="F182" s="61"/>
      <c r="G182" s="62"/>
      <c r="H182" s="63"/>
      <c r="I182" s="64"/>
      <c r="J182" s="65"/>
      <c r="K182" s="66"/>
      <c r="L182" s="127"/>
      <c r="M182" s="137"/>
      <c r="N182" s="67"/>
      <c r="O182" s="27"/>
    </row>
    <row r="183" spans="1:15" x14ac:dyDescent="0.45">
      <c r="A183" s="3" t="s">
        <v>152</v>
      </c>
      <c r="B183" s="34"/>
      <c r="C183" s="46">
        <f>SUBTOTAL(9,C92:C181)</f>
        <v>445650</v>
      </c>
      <c r="D183" s="36"/>
      <c r="E183" s="47">
        <f>SUBTOTAL(9,E92:E181)</f>
        <v>246650</v>
      </c>
      <c r="F183" s="38"/>
      <c r="G183" s="48">
        <f>SUBTOTAL(9,G92:G181)</f>
        <v>39791</v>
      </c>
      <c r="H183" s="40"/>
      <c r="I183" s="49">
        <f>SUBTOTAL(9,I92:I181)</f>
        <v>14100</v>
      </c>
      <c r="J183" s="42"/>
      <c r="K183" s="50">
        <f>SUBTOTAL(9,K92:K181)</f>
        <v>141655</v>
      </c>
      <c r="L183" s="126"/>
      <c r="M183" s="131">
        <f>M181+M166</f>
        <v>3454</v>
      </c>
      <c r="N183" s="44"/>
      <c r="O183" s="51">
        <f>SUBTOTAL(9,O92:O181)</f>
        <v>0</v>
      </c>
    </row>
    <row r="184" spans="1:15" x14ac:dyDescent="0.45">
      <c r="B184" s="69"/>
      <c r="C184" s="58"/>
      <c r="D184" s="59"/>
      <c r="E184" s="60"/>
      <c r="F184" s="61"/>
      <c r="G184" s="62"/>
      <c r="H184" s="63"/>
      <c r="I184" s="64"/>
      <c r="J184" s="65"/>
      <c r="K184" s="66"/>
      <c r="L184" s="127"/>
      <c r="M184" s="137"/>
      <c r="N184" s="67"/>
      <c r="O184" s="27"/>
    </row>
    <row r="185" spans="1:15" ht="14.65" thickBot="1" x14ac:dyDescent="0.5">
      <c r="A185" s="3" t="s">
        <v>153</v>
      </c>
      <c r="B185" s="34"/>
      <c r="C185" s="75">
        <f>(C89-C183)</f>
        <v>-9420</v>
      </c>
      <c r="D185" s="36"/>
      <c r="E185" s="76">
        <f>(E89-E183)</f>
        <v>263</v>
      </c>
      <c r="F185" s="38"/>
      <c r="G185" s="77">
        <f>(G89-G183)</f>
        <v>-13441</v>
      </c>
      <c r="H185" s="40"/>
      <c r="I185" s="78">
        <f>(I89-I183)</f>
        <v>0</v>
      </c>
      <c r="J185" s="42"/>
      <c r="K185" s="79">
        <f>(K89-K183)</f>
        <v>12</v>
      </c>
      <c r="L185" s="126"/>
      <c r="M185" s="130">
        <f>M89-M183</f>
        <v>3746</v>
      </c>
      <c r="N185" s="44"/>
      <c r="O185" s="80">
        <f>(O89-O183)</f>
        <v>0</v>
      </c>
    </row>
    <row r="186" spans="1:15" ht="14.65" thickTop="1" x14ac:dyDescent="0.45"/>
  </sheetData>
  <mergeCells count="7">
    <mergeCell ref="N4:O4"/>
    <mergeCell ref="B4:C4"/>
    <mergeCell ref="D4:E4"/>
    <mergeCell ref="F4:G4"/>
    <mergeCell ref="H4:I4"/>
    <mergeCell ref="J4:K4"/>
    <mergeCell ref="L4:M4"/>
  </mergeCells>
  <pageMargins left="0.25" right="0.25" top="0.75" bottom="0.75" header="0.3" footer="0.3"/>
  <pageSetup scale="74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CFE5D-584E-48F8-8D64-8CE40FFB6841}">
  <sheetPr>
    <pageSetUpPr fitToPage="1"/>
  </sheetPr>
  <dimension ref="A1:G33"/>
  <sheetViews>
    <sheetView tabSelected="1" workbookViewId="0">
      <selection activeCell="B15" sqref="B15"/>
    </sheetView>
  </sheetViews>
  <sheetFormatPr defaultRowHeight="14.25" x14ac:dyDescent="0.45"/>
  <cols>
    <col min="1" max="1" width="30.1328125" customWidth="1"/>
    <col min="2" max="7" width="11.3984375" customWidth="1"/>
  </cols>
  <sheetData>
    <row r="1" spans="1:7" ht="18" x14ac:dyDescent="0.55000000000000004">
      <c r="A1" s="148" t="s">
        <v>197</v>
      </c>
      <c r="B1" s="148"/>
      <c r="C1" s="148"/>
      <c r="D1" s="148"/>
      <c r="E1" s="148"/>
      <c r="F1" s="148"/>
      <c r="G1" s="148"/>
    </row>
    <row r="2" spans="1:7" ht="27" customHeight="1" x14ac:dyDescent="0.45">
      <c r="A2" s="111"/>
      <c r="B2" s="111"/>
      <c r="C2" s="111"/>
      <c r="D2" s="111"/>
      <c r="E2" s="111"/>
      <c r="F2" s="111"/>
      <c r="G2" s="111"/>
    </row>
    <row r="3" spans="1:7" ht="28.5" x14ac:dyDescent="0.45">
      <c r="A3" s="111"/>
      <c r="B3" s="112" t="s">
        <v>5</v>
      </c>
      <c r="C3" s="112" t="s">
        <v>6</v>
      </c>
      <c r="D3" s="112" t="s">
        <v>7</v>
      </c>
      <c r="E3" s="113" t="s">
        <v>4</v>
      </c>
      <c r="F3" s="113" t="s">
        <v>191</v>
      </c>
      <c r="G3" s="112" t="s">
        <v>3</v>
      </c>
    </row>
    <row r="4" spans="1:7" x14ac:dyDescent="0.45">
      <c r="A4" s="111" t="s">
        <v>10</v>
      </c>
      <c r="B4" s="114">
        <v>15750</v>
      </c>
      <c r="C4" s="114">
        <v>13300</v>
      </c>
      <c r="D4" s="114">
        <v>73990</v>
      </c>
      <c r="E4" s="114">
        <v>188658</v>
      </c>
      <c r="F4" s="114">
        <v>2400</v>
      </c>
      <c r="G4" s="114">
        <f>SUM(B4:F4)</f>
        <v>294098</v>
      </c>
    </row>
    <row r="5" spans="1:7" x14ac:dyDescent="0.45">
      <c r="A5" s="111" t="s">
        <v>175</v>
      </c>
      <c r="B5" s="116" t="s">
        <v>185</v>
      </c>
      <c r="C5" s="116" t="s">
        <v>185</v>
      </c>
      <c r="D5" s="115">
        <v>55590</v>
      </c>
      <c r="E5" s="115">
        <v>22075</v>
      </c>
      <c r="F5" s="115">
        <v>2000</v>
      </c>
      <c r="G5" s="115">
        <f>SUM(B5:F5)</f>
        <v>79665</v>
      </c>
    </row>
    <row r="6" spans="1:7" x14ac:dyDescent="0.45">
      <c r="A6" s="111" t="s">
        <v>50</v>
      </c>
      <c r="B6" s="116" t="s">
        <v>185</v>
      </c>
      <c r="C6" s="116">
        <v>800</v>
      </c>
      <c r="D6" s="115">
        <v>17075</v>
      </c>
      <c r="E6" s="115">
        <v>3000</v>
      </c>
      <c r="F6" s="115">
        <v>1200</v>
      </c>
      <c r="G6" s="115">
        <f>SUM(B6:F6)</f>
        <v>22075</v>
      </c>
    </row>
    <row r="7" spans="1:7" x14ac:dyDescent="0.45">
      <c r="A7" s="111" t="s">
        <v>176</v>
      </c>
      <c r="B7" s="115">
        <v>10600</v>
      </c>
      <c r="C7" s="115"/>
      <c r="D7" s="115">
        <v>-4988</v>
      </c>
      <c r="E7" s="115">
        <v>33180</v>
      </c>
      <c r="F7" s="115">
        <v>1600</v>
      </c>
      <c r="G7" s="115">
        <f>SUM(B7:F7)</f>
        <v>40392</v>
      </c>
    </row>
    <row r="8" spans="1:7" x14ac:dyDescent="0.45">
      <c r="A8" s="117" t="s">
        <v>177</v>
      </c>
      <c r="B8" s="114">
        <f t="shared" ref="B8:G8" si="0">SUM(B4:B7)</f>
        <v>26350</v>
      </c>
      <c r="C8" s="114">
        <f t="shared" si="0"/>
        <v>14100</v>
      </c>
      <c r="D8" s="114">
        <f t="shared" si="0"/>
        <v>141667</v>
      </c>
      <c r="E8" s="114">
        <f t="shared" si="0"/>
        <v>246913</v>
      </c>
      <c r="F8" s="114">
        <f t="shared" si="0"/>
        <v>7200</v>
      </c>
      <c r="G8" s="114">
        <f t="shared" si="0"/>
        <v>436230</v>
      </c>
    </row>
    <row r="9" spans="1:7" x14ac:dyDescent="0.45">
      <c r="A9" s="111"/>
      <c r="B9" s="115"/>
      <c r="C9" s="115"/>
      <c r="D9" s="115"/>
      <c r="E9" s="115"/>
      <c r="F9" s="115"/>
      <c r="G9" s="115"/>
    </row>
    <row r="10" spans="1:7" x14ac:dyDescent="0.45">
      <c r="A10" s="111" t="s">
        <v>178</v>
      </c>
      <c r="B10" s="116" t="s">
        <v>185</v>
      </c>
      <c r="C10" s="116" t="s">
        <v>185</v>
      </c>
      <c r="D10" s="115">
        <v>85250</v>
      </c>
      <c r="E10" s="115">
        <v>73440</v>
      </c>
      <c r="F10" s="115"/>
      <c r="G10" s="115">
        <f>SUM(B10:F10)</f>
        <v>158690</v>
      </c>
    </row>
    <row r="11" spans="1:7" x14ac:dyDescent="0.45">
      <c r="A11" s="111" t="s">
        <v>179</v>
      </c>
      <c r="B11" s="115">
        <v>1500</v>
      </c>
      <c r="C11" s="115">
        <v>500</v>
      </c>
      <c r="D11" s="115">
        <v>16230</v>
      </c>
      <c r="E11" s="115">
        <v>7100</v>
      </c>
      <c r="F11" s="115">
        <v>900</v>
      </c>
      <c r="G11" s="115">
        <f>SUM(B11:F11)</f>
        <v>26230</v>
      </c>
    </row>
    <row r="12" spans="1:7" x14ac:dyDescent="0.45">
      <c r="A12" s="111" t="s">
        <v>180</v>
      </c>
      <c r="B12" s="116" t="s">
        <v>185</v>
      </c>
      <c r="C12" s="115">
        <v>13600</v>
      </c>
      <c r="D12" s="115">
        <v>37875</v>
      </c>
      <c r="E12" s="115">
        <v>147160</v>
      </c>
      <c r="F12" s="115">
        <v>2500</v>
      </c>
      <c r="G12" s="115">
        <f>SUM(B12:F12)</f>
        <v>201135</v>
      </c>
    </row>
    <row r="13" spans="1:7" x14ac:dyDescent="0.45">
      <c r="A13" s="111" t="s">
        <v>181</v>
      </c>
      <c r="B13" s="115">
        <v>24530</v>
      </c>
      <c r="C13" s="116" t="s">
        <v>185</v>
      </c>
      <c r="D13" s="115">
        <v>2300</v>
      </c>
      <c r="E13" s="115">
        <v>3950</v>
      </c>
      <c r="F13" s="115">
        <v>54</v>
      </c>
      <c r="G13" s="115">
        <f>SUM(B13:F13)</f>
        <v>30834</v>
      </c>
    </row>
    <row r="14" spans="1:7" x14ac:dyDescent="0.45">
      <c r="A14" s="111" t="s">
        <v>182</v>
      </c>
      <c r="B14" s="116" t="s">
        <v>185</v>
      </c>
      <c r="C14" s="116" t="s">
        <v>185</v>
      </c>
      <c r="D14" s="116" t="s">
        <v>185</v>
      </c>
      <c r="E14" s="115">
        <v>15000</v>
      </c>
      <c r="F14" s="115"/>
      <c r="G14" s="115">
        <f>SUM(B14:F14)</f>
        <v>15000</v>
      </c>
    </row>
    <row r="15" spans="1:7" x14ac:dyDescent="0.45">
      <c r="A15" s="117" t="s">
        <v>183</v>
      </c>
      <c r="B15" s="114">
        <f t="shared" ref="B15:G15" si="1">SUM(B10:B14)</f>
        <v>26030</v>
      </c>
      <c r="C15" s="114">
        <f t="shared" si="1"/>
        <v>14100</v>
      </c>
      <c r="D15" s="114">
        <f t="shared" si="1"/>
        <v>141655</v>
      </c>
      <c r="E15" s="114">
        <f t="shared" si="1"/>
        <v>246650</v>
      </c>
      <c r="F15" s="114">
        <f t="shared" si="1"/>
        <v>3454</v>
      </c>
      <c r="G15" s="114">
        <f t="shared" si="1"/>
        <v>431889</v>
      </c>
    </row>
    <row r="16" spans="1:7" x14ac:dyDescent="0.45">
      <c r="A16" s="111"/>
      <c r="B16" s="115"/>
      <c r="C16" s="115"/>
      <c r="D16" s="115"/>
      <c r="E16" s="115"/>
      <c r="F16" s="115"/>
      <c r="G16" s="115"/>
    </row>
    <row r="17" spans="1:7" ht="14.65" thickBot="1" x14ac:dyDescent="0.5">
      <c r="A17" s="117" t="s">
        <v>184</v>
      </c>
      <c r="B17" s="118">
        <f t="shared" ref="B17:G17" si="2">B8-B15</f>
        <v>320</v>
      </c>
      <c r="C17" s="118">
        <f t="shared" si="2"/>
        <v>0</v>
      </c>
      <c r="D17" s="118">
        <f t="shared" si="2"/>
        <v>12</v>
      </c>
      <c r="E17" s="118">
        <f t="shared" si="2"/>
        <v>263</v>
      </c>
      <c r="F17" s="118">
        <f t="shared" si="2"/>
        <v>3746</v>
      </c>
      <c r="G17" s="118">
        <f t="shared" si="2"/>
        <v>4341</v>
      </c>
    </row>
    <row r="18" spans="1:7" ht="14.65" thickTop="1" x14ac:dyDescent="0.45">
      <c r="A18" s="111"/>
      <c r="B18" s="119"/>
      <c r="C18" s="119"/>
      <c r="D18" s="119"/>
      <c r="E18" s="119"/>
      <c r="F18" s="119"/>
      <c r="G18" s="119"/>
    </row>
    <row r="19" spans="1:7" x14ac:dyDescent="0.45">
      <c r="A19" s="111"/>
      <c r="B19" s="111"/>
      <c r="C19" s="111"/>
      <c r="D19" s="111"/>
      <c r="E19" s="111"/>
      <c r="F19" s="111"/>
      <c r="G19" s="111"/>
    </row>
    <row r="20" spans="1:7" x14ac:dyDescent="0.45">
      <c r="A20" s="121" t="s">
        <v>186</v>
      </c>
      <c r="B20" s="121" t="s">
        <v>187</v>
      </c>
      <c r="C20" s="121" t="s">
        <v>188</v>
      </c>
      <c r="D20" s="120"/>
      <c r="E20" s="120"/>
      <c r="F20" s="120"/>
      <c r="G20" s="120"/>
    </row>
    <row r="21" spans="1:7" x14ac:dyDescent="0.45">
      <c r="A21" s="122"/>
      <c r="B21" s="123"/>
      <c r="C21" s="122"/>
      <c r="D21" s="111"/>
      <c r="E21" s="111"/>
      <c r="F21" s="111"/>
      <c r="G21" s="111"/>
    </row>
    <row r="22" spans="1:7" x14ac:dyDescent="0.45">
      <c r="B22" s="90"/>
      <c r="C22" s="2"/>
    </row>
    <row r="23" spans="1:7" x14ac:dyDescent="0.45">
      <c r="B23" s="90"/>
    </row>
    <row r="24" spans="1:7" x14ac:dyDescent="0.45">
      <c r="B24" s="90"/>
    </row>
    <row r="25" spans="1:7" x14ac:dyDescent="0.45">
      <c r="B25" s="90"/>
    </row>
    <row r="26" spans="1:7" x14ac:dyDescent="0.45">
      <c r="B26" s="90"/>
    </row>
    <row r="27" spans="1:7" x14ac:dyDescent="0.45">
      <c r="B27" s="90"/>
    </row>
    <row r="28" spans="1:7" x14ac:dyDescent="0.45">
      <c r="B28" s="90"/>
    </row>
    <row r="29" spans="1:7" x14ac:dyDescent="0.45">
      <c r="B29" s="90"/>
    </row>
    <row r="30" spans="1:7" x14ac:dyDescent="0.45">
      <c r="B30" s="90"/>
    </row>
    <row r="31" spans="1:7" x14ac:dyDescent="0.45">
      <c r="B31" s="90"/>
    </row>
    <row r="32" spans="1:7" x14ac:dyDescent="0.45">
      <c r="B32" s="90"/>
    </row>
    <row r="33" spans="2:2" x14ac:dyDescent="0.45">
      <c r="B33" s="90"/>
    </row>
  </sheetData>
  <mergeCells count="1">
    <mergeCell ref="A1:G1"/>
  </mergeCells>
  <pageMargins left="0.7" right="0.7" top="0.75" bottom="0.75" header="0.3" footer="0.3"/>
  <pageSetup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Detailed Budget</vt:lpstr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Hagen</dc:creator>
  <cp:lastModifiedBy>Owner</cp:lastModifiedBy>
  <cp:lastPrinted>2026-10-20T04:07:41Z</cp:lastPrinted>
  <dcterms:created xsi:type="dcterms:W3CDTF">2025-09-25T23:08:51Z</dcterms:created>
  <dcterms:modified xsi:type="dcterms:W3CDTF">2026-10-20T21:44:03Z</dcterms:modified>
</cp:coreProperties>
</file>