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. Non-Profit\Bulkley Valley Cross Country Ski Club\Fiscal Year 2025-26\REPORTING\11. June 2026\Revised Version 1\"/>
    </mc:Choice>
  </mc:AlternateContent>
  <xr:revisionPtr revIDLastSave="0" documentId="13_ncr:1_{7D8F8276-1DD7-470A-B337-2FEE82F223C8}" xr6:coauthVersionLast="47" xr6:coauthVersionMax="47" xr10:uidLastSave="{00000000-0000-0000-0000-000000000000}"/>
  <bookViews>
    <workbookView xWindow="28680" yWindow="-120" windowWidth="29040" windowHeight="15720" xr2:uid="{41063535-FB13-4BED-A0E7-48F675FD9E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80" i="1" l="1"/>
  <c r="K180" i="1"/>
  <c r="I180" i="1"/>
  <c r="G180" i="1"/>
  <c r="E180" i="1"/>
  <c r="C180" i="1"/>
  <c r="M178" i="1"/>
  <c r="K178" i="1"/>
  <c r="I178" i="1"/>
  <c r="G178" i="1"/>
  <c r="E178" i="1"/>
  <c r="C178" i="1"/>
  <c r="M176" i="1"/>
  <c r="K176" i="1"/>
  <c r="I176" i="1"/>
  <c r="G176" i="1"/>
  <c r="E176" i="1"/>
  <c r="C176" i="1"/>
  <c r="M175" i="1"/>
  <c r="K175" i="1"/>
  <c r="I175" i="1"/>
  <c r="G175" i="1"/>
  <c r="E175" i="1"/>
  <c r="C175" i="1"/>
  <c r="M171" i="1"/>
  <c r="K171" i="1"/>
  <c r="I171" i="1"/>
  <c r="G171" i="1"/>
  <c r="E171" i="1"/>
  <c r="C171" i="1"/>
  <c r="M164" i="1"/>
  <c r="K164" i="1"/>
  <c r="I164" i="1"/>
  <c r="G164" i="1"/>
  <c r="E164" i="1"/>
  <c r="C164" i="1"/>
  <c r="M163" i="1"/>
  <c r="K163" i="1"/>
  <c r="I163" i="1"/>
  <c r="G163" i="1"/>
  <c r="E163" i="1"/>
  <c r="C163" i="1"/>
  <c r="M161" i="1"/>
  <c r="K161" i="1"/>
  <c r="I161" i="1"/>
  <c r="G161" i="1"/>
  <c r="E161" i="1"/>
  <c r="C161" i="1"/>
  <c r="M156" i="1"/>
  <c r="K156" i="1"/>
  <c r="I156" i="1"/>
  <c r="G156" i="1"/>
  <c r="E156" i="1"/>
  <c r="C156" i="1"/>
  <c r="M145" i="1"/>
  <c r="K145" i="1"/>
  <c r="I145" i="1"/>
  <c r="G145" i="1"/>
  <c r="E145" i="1"/>
  <c r="C145" i="1"/>
  <c r="M136" i="1"/>
  <c r="K136" i="1"/>
  <c r="I136" i="1"/>
  <c r="G136" i="1"/>
  <c r="E136" i="1"/>
  <c r="C136" i="1"/>
  <c r="M130" i="1"/>
  <c r="K130" i="1"/>
  <c r="I130" i="1"/>
  <c r="G130" i="1"/>
  <c r="E130" i="1"/>
  <c r="C130" i="1"/>
  <c r="M124" i="1"/>
  <c r="K124" i="1"/>
  <c r="I124" i="1"/>
  <c r="G124" i="1"/>
  <c r="E124" i="1"/>
  <c r="C124" i="1"/>
  <c r="M116" i="1"/>
  <c r="K116" i="1"/>
  <c r="I116" i="1"/>
  <c r="G116" i="1"/>
  <c r="E116" i="1"/>
  <c r="C116" i="1"/>
  <c r="M108" i="1"/>
  <c r="K108" i="1"/>
  <c r="I108" i="1"/>
  <c r="G108" i="1"/>
  <c r="E108" i="1"/>
  <c r="C108" i="1"/>
  <c r="M102" i="1"/>
  <c r="K102" i="1"/>
  <c r="I102" i="1"/>
  <c r="G102" i="1"/>
  <c r="E102" i="1"/>
  <c r="C102" i="1"/>
  <c r="M89" i="1"/>
  <c r="K89" i="1"/>
  <c r="I89" i="1"/>
  <c r="G89" i="1"/>
  <c r="E89" i="1"/>
  <c r="C89" i="1"/>
  <c r="M87" i="1"/>
  <c r="K87" i="1"/>
  <c r="I87" i="1"/>
  <c r="G87" i="1"/>
  <c r="E87" i="1"/>
  <c r="C87" i="1"/>
  <c r="M82" i="1"/>
  <c r="K82" i="1"/>
  <c r="I82" i="1"/>
  <c r="G82" i="1"/>
  <c r="E82" i="1"/>
  <c r="C82" i="1"/>
  <c r="M81" i="1"/>
  <c r="K81" i="1"/>
  <c r="I81" i="1"/>
  <c r="G81" i="1"/>
  <c r="E81" i="1"/>
  <c r="C81" i="1"/>
  <c r="M79" i="1"/>
  <c r="K79" i="1"/>
  <c r="I79" i="1"/>
  <c r="G79" i="1"/>
  <c r="E79" i="1"/>
  <c r="C79" i="1"/>
  <c r="M70" i="1"/>
  <c r="K70" i="1"/>
  <c r="I70" i="1"/>
  <c r="G70" i="1"/>
  <c r="E70" i="1"/>
  <c r="C70" i="1"/>
  <c r="M67" i="1"/>
  <c r="K67" i="1"/>
  <c r="I67" i="1"/>
  <c r="G67" i="1"/>
  <c r="E67" i="1"/>
  <c r="C67" i="1"/>
  <c r="M62" i="1"/>
  <c r="K62" i="1"/>
  <c r="I62" i="1"/>
  <c r="G62" i="1"/>
  <c r="E62" i="1"/>
  <c r="C62" i="1"/>
  <c r="M59" i="1"/>
  <c r="K59" i="1"/>
  <c r="I59" i="1"/>
  <c r="G59" i="1"/>
  <c r="E59" i="1"/>
  <c r="C59" i="1"/>
  <c r="M56" i="1"/>
  <c r="K56" i="1"/>
  <c r="I56" i="1"/>
  <c r="G56" i="1"/>
  <c r="E56" i="1"/>
  <c r="C56" i="1"/>
  <c r="M53" i="1"/>
  <c r="K53" i="1"/>
  <c r="I53" i="1"/>
  <c r="G53" i="1"/>
  <c r="E53" i="1"/>
  <c r="C53" i="1"/>
  <c r="M48" i="1"/>
  <c r="K48" i="1"/>
  <c r="I48" i="1"/>
  <c r="G48" i="1"/>
  <c r="E48" i="1"/>
  <c r="C48" i="1"/>
  <c r="M34" i="1"/>
  <c r="K34" i="1"/>
  <c r="I34" i="1"/>
  <c r="G34" i="1"/>
  <c r="E34" i="1"/>
  <c r="C34" i="1"/>
  <c r="M33" i="1"/>
  <c r="K33" i="1"/>
  <c r="I33" i="1"/>
  <c r="G33" i="1"/>
  <c r="E33" i="1"/>
  <c r="C33" i="1"/>
  <c r="M18" i="1"/>
  <c r="K18" i="1"/>
  <c r="I18" i="1"/>
  <c r="G18" i="1"/>
  <c r="E18" i="1"/>
  <c r="C18" i="1"/>
  <c r="M13" i="1"/>
  <c r="K13" i="1"/>
  <c r="I13" i="1"/>
  <c r="G13" i="1"/>
  <c r="E13" i="1"/>
  <c r="C13" i="1"/>
</calcChain>
</file>

<file path=xl/sharedStrings.xml><?xml version="1.0" encoding="utf-8"?>
<sst xmlns="http://schemas.openxmlformats.org/spreadsheetml/2006/main" count="176" uniqueCount="176">
  <si>
    <t>Bulkley Valley Cross Country Ski Club</t>
  </si>
  <si>
    <t>Departmental Income Statement 01 Jul, 2025 to 30 Jun, 2026</t>
  </si>
  <si>
    <t/>
  </si>
  <si>
    <t xml:space="preserve"> </t>
  </si>
  <si>
    <t>Total</t>
  </si>
  <si>
    <t>Nordic Centre</t>
  </si>
  <si>
    <t>Club</t>
  </si>
  <si>
    <t>Events</t>
  </si>
  <si>
    <t>NSDP</t>
  </si>
  <si>
    <t>Capital</t>
  </si>
  <si>
    <t>REVENUE</t>
  </si>
  <si>
    <t>Fees</t>
  </si>
  <si>
    <t>Fees - Season Passes</t>
  </si>
  <si>
    <t>Fees - Day Tickets</t>
  </si>
  <si>
    <t>Less: Allocation Tkt Check (40485)</t>
  </si>
  <si>
    <t>Fee - Ski School Allocation (40213)</t>
  </si>
  <si>
    <t>Fees - Other</t>
  </si>
  <si>
    <t>Sub-Total Fees - Nordic Centre</t>
  </si>
  <si>
    <t>Fees Membership</t>
  </si>
  <si>
    <t>Fees - Loppet</t>
  </si>
  <si>
    <t>Fees - Teck Northern Cup</t>
  </si>
  <si>
    <t>Fees - Womxn's Clinic</t>
  </si>
  <si>
    <t>Sub-Total Fees Events</t>
  </si>
  <si>
    <t>Fees - Masters Biathlon</t>
  </si>
  <si>
    <t>Fees - Athlete Development Program</t>
  </si>
  <si>
    <t>Fees - ADP Summer</t>
  </si>
  <si>
    <t>Fees - Snow Camp</t>
  </si>
  <si>
    <t>Fees - Biathlon</t>
  </si>
  <si>
    <t>Fees - Master Performance</t>
  </si>
  <si>
    <t>Fees - Master Drop-In</t>
  </si>
  <si>
    <t>Fees - Rabbits</t>
  </si>
  <si>
    <t>Fees - Ski S'kool</t>
  </si>
  <si>
    <t>Less: Fees Ski S'kool Alloc (40017)</t>
  </si>
  <si>
    <t>Fees - Race wax</t>
  </si>
  <si>
    <t>Less: Fees - Snow Camp</t>
  </si>
  <si>
    <t>Fees - Training</t>
  </si>
  <si>
    <t>Less: Fees to club catering (40421)</t>
  </si>
  <si>
    <t>Sub Total Fees - NSDP</t>
  </si>
  <si>
    <t>Group Total Fees</t>
  </si>
  <si>
    <t>Grants &amp; Sponsorship - Operations</t>
  </si>
  <si>
    <t>BC Gaming Grant</t>
  </si>
  <si>
    <t>RDBN Contribution Grant</t>
  </si>
  <si>
    <t>Cross Country BC - Grants</t>
  </si>
  <si>
    <t>Wetzin'kwa Grant</t>
  </si>
  <si>
    <t>Via Sport</t>
  </si>
  <si>
    <t>National WInter Sport Dev Grant</t>
  </si>
  <si>
    <t>BV Community Foundation Grant</t>
  </si>
  <si>
    <t>Kal Tire</t>
  </si>
  <si>
    <t>BV Credit Union</t>
  </si>
  <si>
    <t>Sponsorship General</t>
  </si>
  <si>
    <t>Grants, Other</t>
  </si>
  <si>
    <t>Total Grants &amp; Sponsorship - Operat</t>
  </si>
  <si>
    <t>Fundraising</t>
  </si>
  <si>
    <t>Ski Swap Sales</t>
  </si>
  <si>
    <t>Ski Swap Expenses</t>
  </si>
  <si>
    <t>Sub-Total Ski Swap Fundraising</t>
  </si>
  <si>
    <t>Maple Syrup Sales</t>
  </si>
  <si>
    <t>Maple Syrup Expenses</t>
  </si>
  <si>
    <t>Sub-Total Maple Syrup Fundraising</t>
  </si>
  <si>
    <t>Catering - Sales</t>
  </si>
  <si>
    <t>Catering - Expenses</t>
  </si>
  <si>
    <t>Sub-Total Catering Events Fundraise</t>
  </si>
  <si>
    <t>Auction Sales</t>
  </si>
  <si>
    <t>Auction Expenses</t>
  </si>
  <si>
    <t>Sub-Total Auction Fundraising</t>
  </si>
  <si>
    <t>Fundraising Various</t>
  </si>
  <si>
    <t>Registration Donations</t>
  </si>
  <si>
    <t>Nationals Fundraising Sales</t>
  </si>
  <si>
    <t>National Fundraising Expenses</t>
  </si>
  <si>
    <t>Subtotal Nationals Fundraising</t>
  </si>
  <si>
    <t>Ticket Checking - Allocation Day Ti</t>
  </si>
  <si>
    <t>Miscellaneous Donations</t>
  </si>
  <si>
    <t>Total Fundraising</t>
  </si>
  <si>
    <t>Other Revenues</t>
  </si>
  <si>
    <t>Rentals - Lockers</t>
  </si>
  <si>
    <t>Rentals - Rifles &amp; Range</t>
  </si>
  <si>
    <t>Biathlon Ammunition Sales</t>
  </si>
  <si>
    <t>Interest Income</t>
  </si>
  <si>
    <t>Club Providing Contracted Services</t>
  </si>
  <si>
    <t>Contracted Service Expenses</t>
  </si>
  <si>
    <t>Subtotal Contracted Services</t>
  </si>
  <si>
    <t>Special Project Income</t>
  </si>
  <si>
    <t>Subtotal Special Project</t>
  </si>
  <si>
    <t>Sub-Total Other Revenue</t>
  </si>
  <si>
    <t>Transfers</t>
  </si>
  <si>
    <t>Trans - Restricted - Timing Hut</t>
  </si>
  <si>
    <t>Tran - Contingency Res - Nordic Cen</t>
  </si>
  <si>
    <t>Total Transfers</t>
  </si>
  <si>
    <t>TOTAL REVENUE</t>
  </si>
  <si>
    <t>EXPENSE</t>
  </si>
  <si>
    <t>Expenses Operating</t>
  </si>
  <si>
    <t>Wages: General Manager</t>
  </si>
  <si>
    <t>Wages: Groomers</t>
  </si>
  <si>
    <t>Wages: Head Coach</t>
  </si>
  <si>
    <t>Wages: NSDP Coordinator</t>
  </si>
  <si>
    <t>CPP: Employer Portion</t>
  </si>
  <si>
    <t>EI: Employer Portion</t>
  </si>
  <si>
    <t>WCB Expense</t>
  </si>
  <si>
    <t>Employee Benefits</t>
  </si>
  <si>
    <t>Sub-Total Payroll Operations</t>
  </si>
  <si>
    <t>Training</t>
  </si>
  <si>
    <t>Honoraria</t>
  </si>
  <si>
    <t>Appreciation</t>
  </si>
  <si>
    <t>Employee Work Expenses</t>
  </si>
  <si>
    <t>Health and Safety</t>
  </si>
  <si>
    <t>Sub-Total Staff/Volunteer Support</t>
  </si>
  <si>
    <t>Electricity</t>
  </si>
  <si>
    <t>Water Delivery</t>
  </si>
  <si>
    <t>Insurance - Property</t>
  </si>
  <si>
    <t>Repairs, Building Sub Trades</t>
  </si>
  <si>
    <t>Repairs, Materials</t>
  </si>
  <si>
    <t>Building Operating Supplies</t>
  </si>
  <si>
    <t>Caretaker utilities recovery</t>
  </si>
  <si>
    <t>Sub-Total Building Operations</t>
  </si>
  <si>
    <t>Service and Maintenance</t>
  </si>
  <si>
    <t>Fuel, Equipment</t>
  </si>
  <si>
    <t>Insurance, Equipment</t>
  </si>
  <si>
    <t>Tools and Small Equipment</t>
  </si>
  <si>
    <t>Repairs - Equipment Contractors</t>
  </si>
  <si>
    <t>Operating Supplies</t>
  </si>
  <si>
    <t>Parts</t>
  </si>
  <si>
    <t>Sub-Total Equipment Operations</t>
  </si>
  <si>
    <t>Trail work</t>
  </si>
  <si>
    <t>Range work</t>
  </si>
  <si>
    <t>Signage</t>
  </si>
  <si>
    <t>Access and Parking</t>
  </si>
  <si>
    <t>Trail &amp; Stadium Lights</t>
  </si>
  <si>
    <t>Sub-Total Trails &amp; Area Maintenance</t>
  </si>
  <si>
    <t>Event Supplies, General</t>
  </si>
  <si>
    <t>Event Equipment, General</t>
  </si>
  <si>
    <t>Loppet Expenses</t>
  </si>
  <si>
    <t>Teck Northern Cup Expenses</t>
  </si>
  <si>
    <t>Womxn's Clinic Expenses</t>
  </si>
  <si>
    <t>Sub-Total Event General Expenses</t>
  </si>
  <si>
    <t>Race Equipment Travel</t>
  </si>
  <si>
    <t>Nationals Travel</t>
  </si>
  <si>
    <t>Head Coach Travel</t>
  </si>
  <si>
    <t>Supplies NSDP</t>
  </si>
  <si>
    <t>Athlete Training  NSDP</t>
  </si>
  <si>
    <t>Equipment NSDP</t>
  </si>
  <si>
    <t>Biathlon Equipment</t>
  </si>
  <si>
    <t>Waxes and Waxing Equipment</t>
  </si>
  <si>
    <t>Sub-Total NSDP General Expense</t>
  </si>
  <si>
    <t>Bookkeeping</t>
  </si>
  <si>
    <t>Advertising, Website, Social Media</t>
  </si>
  <si>
    <t>Bank Charges</t>
  </si>
  <si>
    <t>Insurance, Liability</t>
  </si>
  <si>
    <t>License Permits</t>
  </si>
  <si>
    <t>Telephone, Internet</t>
  </si>
  <si>
    <t>Computer Software Services</t>
  </si>
  <si>
    <t>Courier, postage, shipping</t>
  </si>
  <si>
    <t>Other general expense</t>
  </si>
  <si>
    <t>Tickets and Paper Maps</t>
  </si>
  <si>
    <t>Sub-Total General and Administrativ</t>
  </si>
  <si>
    <t>Tran toRestricted Res -Tracksetter</t>
  </si>
  <si>
    <t>Trans to Contingent Res - Biathlon</t>
  </si>
  <si>
    <t>Trans to Contingent Res - Infrastru</t>
  </si>
  <si>
    <t>Trans to Contingency Reserv - Other</t>
  </si>
  <si>
    <t>Sub-Total Transfer to Reserves</t>
  </si>
  <si>
    <t>Transfer to Capital for Equipment</t>
  </si>
  <si>
    <t>Total Transfer to Captial</t>
  </si>
  <si>
    <t>Group Total Operating Expenses</t>
  </si>
  <si>
    <t>Capital Expenditures and Funding</t>
  </si>
  <si>
    <t>Capital Building- Shed upgrades</t>
  </si>
  <si>
    <t>Capital Equip Purch - Small Groomer</t>
  </si>
  <si>
    <t>Cap Equip Purch- Skid Steer attach</t>
  </si>
  <si>
    <t>Cap Additions -DDF Trails</t>
  </si>
  <si>
    <t>Sub-Total Capital Expenditures</t>
  </si>
  <si>
    <t>Tourism-DDF</t>
  </si>
  <si>
    <t>Capital Transfer from Operations</t>
  </si>
  <si>
    <t>Trans from Rest. Shed Upgrade</t>
  </si>
  <si>
    <t>Sub-Total Capital Funding</t>
  </si>
  <si>
    <t>Total Capital Expenditures &amp; Fundin</t>
  </si>
  <si>
    <t>TOTAL EXPENSE</t>
  </si>
  <si>
    <t>NET INCOME</t>
  </si>
  <si>
    <t>Generated On: 12 Aug,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</si>
</sst>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;\-#,##0.00"/>
  </numFmts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3" fillId="0" borderId="0" xfId="0" quotePrefix="1" applyFont="1" applyAlignment="1">
      <alignment horizontal="left"/>
    </xf>
    <xf numFmtId="0" fontId="2" fillId="0" borderId="0" xfId="0" quotePrefix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0" fillId="0" borderId="0" xfId="0" applyBorder="1"/>
    <xf numFmtId="0" fontId="0" fillId="0" borderId="2" xfId="0" applyBorder="1"/>
    <xf numFmtId="164" fontId="2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EE28-DB52-4E64-B4BD-F9BA0D661781}">
  <dimension ref="A1:N182"/>
  <sheetViews>
    <sheetView showGridLines="0" tabSelected="1" workbookViewId="0">
      <pane xSplit="1" ySplit="4" topLeftCell="B5" activePane="bottomRight" state="frozenSplit"/>
      <selection pane="topRight" activeCell="B1" sqref="B1"/>
      <selection pane="bottomLeft" activeCell="A5" sqref="A5"/>
      <selection pane="bottomRight" activeCell="P163" sqref="P163"/>
    </sheetView>
  </sheetViews>
  <sheetFormatPr defaultRowHeight="15" x14ac:dyDescent="0.25"/>
  <cols>
    <col min="1" max="1" width="30.140625" bestFit="1" customWidth="1"/>
    <col min="2" max="3" width="9.140625" bestFit="1" customWidth="1"/>
    <col min="4" max="4" width="10.42578125" bestFit="1" customWidth="1"/>
    <col min="5" max="5" width="9.140625" bestFit="1" customWidth="1"/>
    <col min="6" max="7" width="8.28515625" bestFit="1" customWidth="1"/>
    <col min="8" max="8" width="7.42578125" bestFit="1" customWidth="1"/>
    <col min="9" max="9" width="8.28515625" bestFit="1" customWidth="1"/>
    <col min="10" max="10" width="8.42578125" bestFit="1" customWidth="1"/>
    <col min="11" max="11" width="9.140625" bestFit="1" customWidth="1"/>
    <col min="12" max="13" width="8.42578125" bestFit="1" customWidth="1"/>
    <col min="14" max="14" width="10.7109375" customWidth="1"/>
  </cols>
  <sheetData>
    <row r="1" spans="1:14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2" t="s">
        <v>3</v>
      </c>
      <c r="B4" s="6" t="s">
        <v>4</v>
      </c>
      <c r="C4" s="7"/>
      <c r="D4" s="6" t="s">
        <v>5</v>
      </c>
      <c r="E4" s="7"/>
      <c r="F4" s="6" t="s">
        <v>6</v>
      </c>
      <c r="G4" s="7"/>
      <c r="H4" s="6" t="s">
        <v>7</v>
      </c>
      <c r="I4" s="7"/>
      <c r="J4" s="6" t="s">
        <v>8</v>
      </c>
      <c r="K4" s="7"/>
      <c r="L4" s="6" t="s">
        <v>9</v>
      </c>
      <c r="M4" s="7"/>
    </row>
    <row r="5" spans="1:14" x14ac:dyDescent="0.25">
      <c r="A5" s="3" t="s">
        <v>10</v>
      </c>
      <c r="B5" s="8"/>
      <c r="C5" s="9"/>
      <c r="D5" s="8"/>
      <c r="E5" s="9"/>
      <c r="F5" s="8"/>
      <c r="G5" s="9"/>
      <c r="H5" s="8"/>
      <c r="I5" s="9"/>
      <c r="J5" s="8"/>
      <c r="K5" s="9"/>
      <c r="L5" s="8"/>
      <c r="M5" s="9"/>
    </row>
    <row r="6" spans="1:14" x14ac:dyDescent="0.25"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</row>
    <row r="7" spans="1:14" x14ac:dyDescent="0.25">
      <c r="A7" s="3" t="s">
        <v>11</v>
      </c>
      <c r="B7" s="8"/>
      <c r="C7" s="9"/>
      <c r="D7" s="8"/>
      <c r="E7" s="9"/>
      <c r="F7" s="8"/>
      <c r="G7" s="9"/>
      <c r="H7" s="8"/>
      <c r="I7" s="9"/>
      <c r="J7" s="8"/>
      <c r="K7" s="9"/>
      <c r="L7" s="8"/>
      <c r="M7" s="9"/>
    </row>
    <row r="8" spans="1:14" x14ac:dyDescent="0.25">
      <c r="A8" s="2" t="s">
        <v>12</v>
      </c>
      <c r="B8" s="10">
        <v>180462.99</v>
      </c>
      <c r="C8" s="11"/>
      <c r="D8" s="10">
        <v>180462.99</v>
      </c>
      <c r="E8" s="11"/>
      <c r="F8" s="10">
        <v>0</v>
      </c>
      <c r="G8" s="11"/>
      <c r="H8" s="10">
        <v>0</v>
      </c>
      <c r="I8" s="11"/>
      <c r="J8" s="10">
        <v>0</v>
      </c>
      <c r="K8" s="11"/>
      <c r="L8" s="10">
        <v>0</v>
      </c>
      <c r="M8" s="9"/>
    </row>
    <row r="9" spans="1:14" x14ac:dyDescent="0.25">
      <c r="A9" s="2" t="s">
        <v>13</v>
      </c>
      <c r="B9" s="10">
        <v>33885.74</v>
      </c>
      <c r="C9" s="11"/>
      <c r="D9" s="10">
        <v>33885.74</v>
      </c>
      <c r="E9" s="11"/>
      <c r="F9" s="10">
        <v>0</v>
      </c>
      <c r="G9" s="11"/>
      <c r="H9" s="10">
        <v>0</v>
      </c>
      <c r="I9" s="11"/>
      <c r="J9" s="10">
        <v>0</v>
      </c>
      <c r="K9" s="11"/>
      <c r="L9" s="10">
        <v>0</v>
      </c>
      <c r="M9" s="9"/>
    </row>
    <row r="10" spans="1:14" x14ac:dyDescent="0.25">
      <c r="A10" s="2" t="s">
        <v>14</v>
      </c>
      <c r="B10" s="10">
        <v>-4500</v>
      </c>
      <c r="C10" s="11"/>
      <c r="D10" s="10">
        <v>-4500</v>
      </c>
      <c r="E10" s="11"/>
      <c r="F10" s="10">
        <v>0</v>
      </c>
      <c r="G10" s="11"/>
      <c r="H10" s="10">
        <v>0</v>
      </c>
      <c r="I10" s="11"/>
      <c r="J10" s="10">
        <v>0</v>
      </c>
      <c r="K10" s="11"/>
      <c r="L10" s="10">
        <v>0</v>
      </c>
      <c r="M10" s="9"/>
    </row>
    <row r="11" spans="1:14" x14ac:dyDescent="0.25">
      <c r="A11" s="2" t="s">
        <v>15</v>
      </c>
      <c r="B11" s="10">
        <v>2865</v>
      </c>
      <c r="C11" s="11"/>
      <c r="D11" s="10">
        <v>2865</v>
      </c>
      <c r="E11" s="11"/>
      <c r="F11" s="10">
        <v>0</v>
      </c>
      <c r="G11" s="11"/>
      <c r="H11" s="10">
        <v>0</v>
      </c>
      <c r="I11" s="11"/>
      <c r="J11" s="10">
        <v>0</v>
      </c>
      <c r="K11" s="11"/>
      <c r="L11" s="10">
        <v>0</v>
      </c>
      <c r="M11" s="9"/>
    </row>
    <row r="12" spans="1:14" x14ac:dyDescent="0.25">
      <c r="A12" s="2" t="s">
        <v>16</v>
      </c>
      <c r="B12" s="4">
        <v>1307.46</v>
      </c>
      <c r="C12" s="11"/>
      <c r="D12" s="4">
        <v>459</v>
      </c>
      <c r="E12" s="11"/>
      <c r="F12" s="4">
        <v>848.46</v>
      </c>
      <c r="G12" s="11"/>
      <c r="H12" s="4">
        <v>0</v>
      </c>
      <c r="I12" s="11"/>
      <c r="J12" s="4">
        <v>0</v>
      </c>
      <c r="K12" s="11"/>
      <c r="L12" s="4">
        <v>0</v>
      </c>
      <c r="M12" s="9"/>
    </row>
    <row r="13" spans="1:14" x14ac:dyDescent="0.25">
      <c r="A13" s="2" t="s">
        <v>17</v>
      </c>
      <c r="B13" s="12"/>
      <c r="C13" s="13">
        <f>(B8+B9+B10+B11+B12)</f>
        <v>214021.18999999997</v>
      </c>
      <c r="D13" s="12"/>
      <c r="E13" s="13">
        <f>(D8+D9+D10+D11+D12)</f>
        <v>213172.72999999998</v>
      </c>
      <c r="F13" s="12"/>
      <c r="G13" s="13">
        <f>(F8+F9+F10+F11+F12)</f>
        <v>848.46</v>
      </c>
      <c r="H13" s="12"/>
      <c r="I13" s="13">
        <f>(H8+H9+H10+H11+H12)</f>
        <v>0</v>
      </c>
      <c r="J13" s="12"/>
      <c r="K13" s="13">
        <f>(J8+J9+J10+J11+J12)</f>
        <v>0</v>
      </c>
      <c r="L13" s="12"/>
      <c r="M13" s="13">
        <f>(L8+L9+L10+L11+L12)</f>
        <v>0</v>
      </c>
    </row>
    <row r="14" spans="1:14" x14ac:dyDescent="0.25">
      <c r="A14" s="2" t="s">
        <v>18</v>
      </c>
      <c r="B14" s="12"/>
      <c r="C14" s="13">
        <v>20129</v>
      </c>
      <c r="D14" s="12"/>
      <c r="E14" s="13">
        <v>0</v>
      </c>
      <c r="F14" s="12"/>
      <c r="G14" s="13">
        <v>20129</v>
      </c>
      <c r="H14" s="12"/>
      <c r="I14" s="13">
        <v>0</v>
      </c>
      <c r="J14" s="12"/>
      <c r="K14" s="13">
        <v>0</v>
      </c>
      <c r="L14" s="12"/>
      <c r="M14" s="13">
        <v>0</v>
      </c>
    </row>
    <row r="15" spans="1:14" x14ac:dyDescent="0.25">
      <c r="A15" s="2" t="s">
        <v>19</v>
      </c>
      <c r="B15" s="10">
        <v>7268.01</v>
      </c>
      <c r="C15" s="11"/>
      <c r="D15" s="10">
        <v>0</v>
      </c>
      <c r="E15" s="11"/>
      <c r="F15" s="10">
        <v>0</v>
      </c>
      <c r="G15" s="11"/>
      <c r="H15" s="10">
        <v>7268.01</v>
      </c>
      <c r="I15" s="11"/>
      <c r="J15" s="10">
        <v>0</v>
      </c>
      <c r="K15" s="11"/>
      <c r="L15" s="10">
        <v>0</v>
      </c>
      <c r="M15" s="9"/>
    </row>
    <row r="16" spans="1:14" x14ac:dyDescent="0.25">
      <c r="A16" s="2" t="s">
        <v>20</v>
      </c>
      <c r="B16" s="10">
        <v>3871.57</v>
      </c>
      <c r="C16" s="11"/>
      <c r="D16" s="10">
        <v>0</v>
      </c>
      <c r="E16" s="11"/>
      <c r="F16" s="10">
        <v>0</v>
      </c>
      <c r="G16" s="11"/>
      <c r="H16" s="10">
        <v>3871.57</v>
      </c>
      <c r="I16" s="11"/>
      <c r="J16" s="10">
        <v>0</v>
      </c>
      <c r="K16" s="11"/>
      <c r="L16" s="10">
        <v>0</v>
      </c>
      <c r="M16" s="9"/>
    </row>
    <row r="17" spans="1:13" x14ac:dyDescent="0.25">
      <c r="A17" s="2" t="s">
        <v>21</v>
      </c>
      <c r="B17" s="4">
        <v>5171.46</v>
      </c>
      <c r="C17" s="11"/>
      <c r="D17" s="4">
        <v>0</v>
      </c>
      <c r="E17" s="11"/>
      <c r="F17" s="4">
        <v>0</v>
      </c>
      <c r="G17" s="11"/>
      <c r="H17" s="4">
        <v>5171.46</v>
      </c>
      <c r="I17" s="11"/>
      <c r="J17" s="4">
        <v>0</v>
      </c>
      <c r="K17" s="11"/>
      <c r="L17" s="4">
        <v>0</v>
      </c>
      <c r="M17" s="9"/>
    </row>
    <row r="18" spans="1:13" x14ac:dyDescent="0.25">
      <c r="A18" s="2" t="s">
        <v>22</v>
      </c>
      <c r="B18" s="12"/>
      <c r="C18" s="13">
        <f>(B15+B16+B17)</f>
        <v>16311.04</v>
      </c>
      <c r="D18" s="12"/>
      <c r="E18" s="13">
        <f>(D15+D16+D17)</f>
        <v>0</v>
      </c>
      <c r="F18" s="12"/>
      <c r="G18" s="13">
        <f>(F15+F16+F17)</f>
        <v>0</v>
      </c>
      <c r="H18" s="12"/>
      <c r="I18" s="13">
        <f>(H15+H16+H17)</f>
        <v>16311.04</v>
      </c>
      <c r="J18" s="12"/>
      <c r="K18" s="13">
        <f>(J15+J16+J17)</f>
        <v>0</v>
      </c>
      <c r="L18" s="12"/>
      <c r="M18" s="13">
        <f>(L15+L16+L17)</f>
        <v>0</v>
      </c>
    </row>
    <row r="19" spans="1:13" x14ac:dyDescent="0.25">
      <c r="A19" s="2" t="s">
        <v>23</v>
      </c>
      <c r="B19" s="10">
        <v>1398.1</v>
      </c>
      <c r="C19" s="11"/>
      <c r="D19" s="10">
        <v>0</v>
      </c>
      <c r="E19" s="11"/>
      <c r="F19" s="10">
        <v>0</v>
      </c>
      <c r="G19" s="11"/>
      <c r="H19" s="10">
        <v>0</v>
      </c>
      <c r="I19" s="11"/>
      <c r="J19" s="10">
        <v>1398.1</v>
      </c>
      <c r="K19" s="11"/>
      <c r="L19" s="10">
        <v>0</v>
      </c>
      <c r="M19" s="9"/>
    </row>
    <row r="20" spans="1:13" x14ac:dyDescent="0.25">
      <c r="A20" s="2" t="s">
        <v>24</v>
      </c>
      <c r="B20" s="10">
        <v>31680.66</v>
      </c>
      <c r="C20" s="11"/>
      <c r="D20" s="10">
        <v>0</v>
      </c>
      <c r="E20" s="11"/>
      <c r="F20" s="10">
        <v>0</v>
      </c>
      <c r="G20" s="11"/>
      <c r="H20" s="10">
        <v>0</v>
      </c>
      <c r="I20" s="11"/>
      <c r="J20" s="10">
        <v>31680.66</v>
      </c>
      <c r="K20" s="11"/>
      <c r="L20" s="10">
        <v>0</v>
      </c>
      <c r="M20" s="9"/>
    </row>
    <row r="21" spans="1:13" x14ac:dyDescent="0.25">
      <c r="A21" s="2" t="s">
        <v>25</v>
      </c>
      <c r="B21" s="10">
        <v>9822.6200000000008</v>
      </c>
      <c r="C21" s="11"/>
      <c r="D21" s="10">
        <v>0</v>
      </c>
      <c r="E21" s="11"/>
      <c r="F21" s="10">
        <v>0</v>
      </c>
      <c r="G21" s="11"/>
      <c r="H21" s="10">
        <v>0</v>
      </c>
      <c r="I21" s="11"/>
      <c r="J21" s="10">
        <v>9822.6200000000008</v>
      </c>
      <c r="K21" s="11"/>
      <c r="L21" s="10">
        <v>0</v>
      </c>
      <c r="M21" s="9"/>
    </row>
    <row r="22" spans="1:13" x14ac:dyDescent="0.25">
      <c r="A22" s="2" t="s">
        <v>26</v>
      </c>
      <c r="B22" s="10">
        <v>9372.9500000000007</v>
      </c>
      <c r="C22" s="11"/>
      <c r="D22" s="10">
        <v>0</v>
      </c>
      <c r="E22" s="11"/>
      <c r="F22" s="10">
        <v>0</v>
      </c>
      <c r="G22" s="11"/>
      <c r="H22" s="10">
        <v>0</v>
      </c>
      <c r="I22" s="11"/>
      <c r="J22" s="10">
        <v>9372.9500000000007</v>
      </c>
      <c r="K22" s="11"/>
      <c r="L22" s="10">
        <v>0</v>
      </c>
      <c r="M22" s="9"/>
    </row>
    <row r="23" spans="1:13" x14ac:dyDescent="0.25">
      <c r="A23" s="2" t="s">
        <v>27</v>
      </c>
      <c r="B23" s="10">
        <v>1733.31</v>
      </c>
      <c r="C23" s="11"/>
      <c r="D23" s="10">
        <v>0</v>
      </c>
      <c r="E23" s="11"/>
      <c r="F23" s="10">
        <v>0</v>
      </c>
      <c r="G23" s="11"/>
      <c r="H23" s="10">
        <v>0</v>
      </c>
      <c r="I23" s="11"/>
      <c r="J23" s="10">
        <v>1733.31</v>
      </c>
      <c r="K23" s="11"/>
      <c r="L23" s="10">
        <v>0</v>
      </c>
      <c r="M23" s="9"/>
    </row>
    <row r="24" spans="1:13" x14ac:dyDescent="0.25">
      <c r="A24" s="2" t="s">
        <v>28</v>
      </c>
      <c r="B24" s="10">
        <v>22354.15</v>
      </c>
      <c r="C24" s="11"/>
      <c r="D24" s="10">
        <v>0</v>
      </c>
      <c r="E24" s="11"/>
      <c r="F24" s="10">
        <v>0</v>
      </c>
      <c r="G24" s="11"/>
      <c r="H24" s="10">
        <v>0</v>
      </c>
      <c r="I24" s="11"/>
      <c r="J24" s="10">
        <v>22354.15</v>
      </c>
      <c r="K24" s="11"/>
      <c r="L24" s="10">
        <v>0</v>
      </c>
      <c r="M24" s="9"/>
    </row>
    <row r="25" spans="1:13" x14ac:dyDescent="0.25">
      <c r="A25" s="2" t="s">
        <v>29</v>
      </c>
      <c r="B25" s="10">
        <v>638.1</v>
      </c>
      <c r="C25" s="11"/>
      <c r="D25" s="10">
        <v>0</v>
      </c>
      <c r="E25" s="11"/>
      <c r="F25" s="10">
        <v>0</v>
      </c>
      <c r="G25" s="11"/>
      <c r="H25" s="10">
        <v>0</v>
      </c>
      <c r="I25" s="11"/>
      <c r="J25" s="10">
        <v>638.1</v>
      </c>
      <c r="K25" s="11"/>
      <c r="L25" s="10">
        <v>0</v>
      </c>
      <c r="M25" s="9"/>
    </row>
    <row r="26" spans="1:13" x14ac:dyDescent="0.25">
      <c r="A26" s="2" t="s">
        <v>30</v>
      </c>
      <c r="B26" s="10">
        <v>7793.06</v>
      </c>
      <c r="C26" s="11"/>
      <c r="D26" s="10">
        <v>0</v>
      </c>
      <c r="E26" s="11"/>
      <c r="F26" s="10">
        <v>0</v>
      </c>
      <c r="G26" s="11"/>
      <c r="H26" s="10">
        <v>0</v>
      </c>
      <c r="I26" s="11"/>
      <c r="J26" s="10">
        <v>7793.06</v>
      </c>
      <c r="K26" s="11"/>
      <c r="L26" s="10">
        <v>0</v>
      </c>
      <c r="M26" s="9"/>
    </row>
    <row r="27" spans="1:13" x14ac:dyDescent="0.25">
      <c r="A27" s="2" t="s">
        <v>31</v>
      </c>
      <c r="B27" s="10">
        <v>2630.72</v>
      </c>
      <c r="C27" s="11"/>
      <c r="D27" s="10">
        <v>0</v>
      </c>
      <c r="E27" s="11"/>
      <c r="F27" s="10">
        <v>0</v>
      </c>
      <c r="G27" s="11"/>
      <c r="H27" s="10">
        <v>0</v>
      </c>
      <c r="I27" s="11"/>
      <c r="J27" s="10">
        <v>2630.72</v>
      </c>
      <c r="K27" s="11"/>
      <c r="L27" s="10">
        <v>0</v>
      </c>
      <c r="M27" s="9"/>
    </row>
    <row r="28" spans="1:13" x14ac:dyDescent="0.25">
      <c r="A28" s="2" t="s">
        <v>32</v>
      </c>
      <c r="B28" s="10">
        <v>-2865</v>
      </c>
      <c r="C28" s="11"/>
      <c r="D28" s="10">
        <v>0</v>
      </c>
      <c r="E28" s="11"/>
      <c r="F28" s="10">
        <v>0</v>
      </c>
      <c r="G28" s="11"/>
      <c r="H28" s="10">
        <v>0</v>
      </c>
      <c r="I28" s="11"/>
      <c r="J28" s="10">
        <v>-2865</v>
      </c>
      <c r="K28" s="11"/>
      <c r="L28" s="10">
        <v>0</v>
      </c>
      <c r="M28" s="9"/>
    </row>
    <row r="29" spans="1:13" x14ac:dyDescent="0.25">
      <c r="A29" s="2" t="s">
        <v>33</v>
      </c>
      <c r="B29" s="10">
        <v>1288</v>
      </c>
      <c r="C29" s="11"/>
      <c r="D29" s="10">
        <v>0</v>
      </c>
      <c r="E29" s="11"/>
      <c r="F29" s="10">
        <v>0</v>
      </c>
      <c r="G29" s="11"/>
      <c r="H29" s="10">
        <v>0</v>
      </c>
      <c r="I29" s="11"/>
      <c r="J29" s="10">
        <v>1288</v>
      </c>
      <c r="K29" s="11"/>
      <c r="L29" s="10">
        <v>0</v>
      </c>
      <c r="M29" s="9"/>
    </row>
    <row r="30" spans="1:13" x14ac:dyDescent="0.25">
      <c r="A30" s="2" t="s">
        <v>34</v>
      </c>
      <c r="B30" s="10">
        <v>-459</v>
      </c>
      <c r="C30" s="11"/>
      <c r="D30" s="10">
        <v>0</v>
      </c>
      <c r="E30" s="11"/>
      <c r="F30" s="10">
        <v>0</v>
      </c>
      <c r="G30" s="11"/>
      <c r="H30" s="10">
        <v>0</v>
      </c>
      <c r="I30" s="11"/>
      <c r="J30" s="10">
        <v>-459</v>
      </c>
      <c r="K30" s="11"/>
      <c r="L30" s="10">
        <v>0</v>
      </c>
      <c r="M30" s="9"/>
    </row>
    <row r="31" spans="1:13" x14ac:dyDescent="0.25">
      <c r="A31" s="2" t="s">
        <v>35</v>
      </c>
      <c r="B31" s="10">
        <v>342.86</v>
      </c>
      <c r="C31" s="11"/>
      <c r="D31" s="10">
        <v>0</v>
      </c>
      <c r="E31" s="11"/>
      <c r="F31" s="10">
        <v>0</v>
      </c>
      <c r="G31" s="11"/>
      <c r="H31" s="10">
        <v>0</v>
      </c>
      <c r="I31" s="11"/>
      <c r="J31" s="10">
        <v>342.86</v>
      </c>
      <c r="K31" s="11"/>
      <c r="L31" s="10">
        <v>0</v>
      </c>
      <c r="M31" s="9"/>
    </row>
    <row r="32" spans="1:13" x14ac:dyDescent="0.25">
      <c r="A32" s="2" t="s">
        <v>36</v>
      </c>
      <c r="B32" s="4">
        <v>-3334</v>
      </c>
      <c r="C32" s="11"/>
      <c r="D32" s="4">
        <v>0</v>
      </c>
      <c r="E32" s="11"/>
      <c r="F32" s="4">
        <v>0</v>
      </c>
      <c r="G32" s="11"/>
      <c r="H32" s="4">
        <v>0</v>
      </c>
      <c r="I32" s="11"/>
      <c r="J32" s="4">
        <v>-3334</v>
      </c>
      <c r="K32" s="11"/>
      <c r="L32" s="4">
        <v>0</v>
      </c>
      <c r="M32" s="9"/>
    </row>
    <row r="33" spans="1:13" x14ac:dyDescent="0.25">
      <c r="A33" s="2" t="s">
        <v>37</v>
      </c>
      <c r="B33" s="12"/>
      <c r="C33" s="14">
        <f>(B19+B20+B21+B22+B23+B24+B25+B26+B27+B28+B29+B30+B31+B32)</f>
        <v>82396.530000000013</v>
      </c>
      <c r="D33" s="12"/>
      <c r="E33" s="14">
        <f>(D19+D20+D21+D22+D23+D24+D25+D26+D27+D28+D29+D30+D31+D32)</f>
        <v>0</v>
      </c>
      <c r="F33" s="12"/>
      <c r="G33" s="14">
        <f>(F19+F20+F21+F22+F23+F24+F25+F26+F27+F28+F29+F30+F31+F32)</f>
        <v>0</v>
      </c>
      <c r="H33" s="12"/>
      <c r="I33" s="14">
        <f>(H19+H20+H21+H22+H23+H24+H25+H26+H27+H28+H29+H30+H31+H32)</f>
        <v>0</v>
      </c>
      <c r="J33" s="12"/>
      <c r="K33" s="14">
        <f>(J19+J20+J21+J22+J23+J24+J25+J26+J27+J28+J29+J30+J31+J32)</f>
        <v>82396.530000000013</v>
      </c>
      <c r="L33" s="12"/>
      <c r="M33" s="14">
        <f>(L19+L20+L21+L22+L23+L24+L25+L26+L27+L28+L29+L30+L31+L32)</f>
        <v>0</v>
      </c>
    </row>
    <row r="34" spans="1:13" x14ac:dyDescent="0.25">
      <c r="A34" s="3" t="s">
        <v>38</v>
      </c>
      <c r="B34" s="12"/>
      <c r="C34" s="15">
        <f>SUBTOTAL(9,C6:C33)</f>
        <v>332857.76</v>
      </c>
      <c r="D34" s="12"/>
      <c r="E34" s="15">
        <f>SUBTOTAL(9,E6:E33)</f>
        <v>213172.72999999998</v>
      </c>
      <c r="F34" s="12"/>
      <c r="G34" s="15">
        <f>SUBTOTAL(9,G6:G33)</f>
        <v>20977.46</v>
      </c>
      <c r="H34" s="12"/>
      <c r="I34" s="15">
        <f>SUBTOTAL(9,I6:I33)</f>
        <v>16311.04</v>
      </c>
      <c r="J34" s="12"/>
      <c r="K34" s="15">
        <f>SUBTOTAL(9,K6:K33)</f>
        <v>82396.530000000013</v>
      </c>
      <c r="L34" s="12"/>
      <c r="M34" s="15">
        <f>SUBTOTAL(9,M6:M33)</f>
        <v>0</v>
      </c>
    </row>
    <row r="35" spans="1:13" x14ac:dyDescent="0.25">
      <c r="B35" s="8"/>
      <c r="C35" s="9"/>
      <c r="D35" s="8"/>
      <c r="E35" s="9"/>
      <c r="F35" s="8"/>
      <c r="G35" s="9"/>
      <c r="H35" s="8"/>
      <c r="I35" s="9"/>
      <c r="J35" s="8"/>
      <c r="K35" s="9"/>
      <c r="L35" s="8"/>
      <c r="M35" s="9"/>
    </row>
    <row r="36" spans="1:13" x14ac:dyDescent="0.25">
      <c r="A36" s="3" t="s">
        <v>39</v>
      </c>
      <c r="B36" s="8"/>
      <c r="C36" s="9"/>
      <c r="D36" s="8"/>
      <c r="E36" s="9"/>
      <c r="F36" s="8"/>
      <c r="G36" s="9"/>
      <c r="H36" s="8"/>
      <c r="I36" s="9"/>
      <c r="J36" s="8"/>
      <c r="K36" s="9"/>
      <c r="L36" s="8"/>
      <c r="M36" s="9"/>
    </row>
    <row r="37" spans="1:13" x14ac:dyDescent="0.25">
      <c r="A37" s="2" t="s">
        <v>40</v>
      </c>
      <c r="B37" s="12"/>
      <c r="C37" s="13">
        <v>29500</v>
      </c>
      <c r="D37" s="12"/>
      <c r="E37" s="13">
        <v>0</v>
      </c>
      <c r="F37" s="12"/>
      <c r="G37" s="13">
        <v>0</v>
      </c>
      <c r="H37" s="12"/>
      <c r="I37" s="13">
        <v>0</v>
      </c>
      <c r="J37" s="12"/>
      <c r="K37" s="13">
        <v>29500</v>
      </c>
      <c r="L37" s="12"/>
      <c r="M37" s="13">
        <v>0</v>
      </c>
    </row>
    <row r="38" spans="1:13" x14ac:dyDescent="0.25">
      <c r="A38" s="2" t="s">
        <v>41</v>
      </c>
      <c r="B38" s="12"/>
      <c r="C38" s="13">
        <v>15000</v>
      </c>
      <c r="D38" s="12"/>
      <c r="E38" s="13">
        <v>15000</v>
      </c>
      <c r="F38" s="12"/>
      <c r="G38" s="13">
        <v>0</v>
      </c>
      <c r="H38" s="12"/>
      <c r="I38" s="13">
        <v>0</v>
      </c>
      <c r="J38" s="12"/>
      <c r="K38" s="13">
        <v>0</v>
      </c>
      <c r="L38" s="12"/>
      <c r="M38" s="13">
        <v>0</v>
      </c>
    </row>
    <row r="39" spans="1:13" x14ac:dyDescent="0.25">
      <c r="A39" s="2" t="s">
        <v>42</v>
      </c>
      <c r="B39" s="12"/>
      <c r="C39" s="13">
        <v>3507.42</v>
      </c>
      <c r="D39" s="12"/>
      <c r="E39" s="13">
        <v>0</v>
      </c>
      <c r="F39" s="12"/>
      <c r="G39" s="13">
        <v>0</v>
      </c>
      <c r="H39" s="12"/>
      <c r="I39" s="13">
        <v>0</v>
      </c>
      <c r="J39" s="12"/>
      <c r="K39" s="13">
        <v>3507.42</v>
      </c>
      <c r="L39" s="12"/>
      <c r="M39" s="13">
        <v>0</v>
      </c>
    </row>
    <row r="40" spans="1:13" x14ac:dyDescent="0.25">
      <c r="A40" s="2" t="s">
        <v>43</v>
      </c>
      <c r="B40" s="12"/>
      <c r="C40" s="13">
        <v>4640</v>
      </c>
      <c r="D40" s="12"/>
      <c r="E40" s="13">
        <v>4640</v>
      </c>
      <c r="F40" s="12"/>
      <c r="G40" s="13">
        <v>0</v>
      </c>
      <c r="H40" s="12"/>
      <c r="I40" s="13">
        <v>0</v>
      </c>
      <c r="J40" s="12"/>
      <c r="K40" s="13">
        <v>0</v>
      </c>
      <c r="L40" s="12"/>
      <c r="M40" s="13">
        <v>0</v>
      </c>
    </row>
    <row r="41" spans="1:13" x14ac:dyDescent="0.25">
      <c r="A41" s="2" t="s">
        <v>44</v>
      </c>
      <c r="B41" s="12"/>
      <c r="C41" s="13">
        <v>1860</v>
      </c>
      <c r="D41" s="12"/>
      <c r="E41" s="13">
        <v>0</v>
      </c>
      <c r="F41" s="12"/>
      <c r="G41" s="13">
        <v>0</v>
      </c>
      <c r="H41" s="12"/>
      <c r="I41" s="13">
        <v>0</v>
      </c>
      <c r="J41" s="12"/>
      <c r="K41" s="13">
        <v>1860</v>
      </c>
      <c r="L41" s="12"/>
      <c r="M41" s="13">
        <v>0</v>
      </c>
    </row>
    <row r="42" spans="1:13" x14ac:dyDescent="0.25">
      <c r="A42" s="2" t="s">
        <v>45</v>
      </c>
      <c r="B42" s="12"/>
      <c r="C42" s="13">
        <v>8500</v>
      </c>
      <c r="D42" s="12"/>
      <c r="E42" s="13">
        <v>0</v>
      </c>
      <c r="F42" s="12"/>
      <c r="G42" s="13">
        <v>0</v>
      </c>
      <c r="H42" s="12"/>
      <c r="I42" s="13">
        <v>0</v>
      </c>
      <c r="J42" s="12"/>
      <c r="K42" s="13">
        <v>8500</v>
      </c>
      <c r="L42" s="12"/>
      <c r="M42" s="13">
        <v>0</v>
      </c>
    </row>
    <row r="43" spans="1:13" x14ac:dyDescent="0.25">
      <c r="A43" s="2" t="s">
        <v>46</v>
      </c>
      <c r="B43" s="12"/>
      <c r="C43" s="13">
        <v>6500</v>
      </c>
      <c r="D43" s="12"/>
      <c r="E43" s="13">
        <v>0</v>
      </c>
      <c r="F43" s="12"/>
      <c r="G43" s="13">
        <v>0</v>
      </c>
      <c r="H43" s="12"/>
      <c r="I43" s="13">
        <v>0</v>
      </c>
      <c r="J43" s="12"/>
      <c r="K43" s="13">
        <v>6500</v>
      </c>
      <c r="L43" s="12"/>
      <c r="M43" s="13">
        <v>0</v>
      </c>
    </row>
    <row r="44" spans="1:13" x14ac:dyDescent="0.25">
      <c r="A44" s="2" t="s">
        <v>47</v>
      </c>
      <c r="B44" s="12"/>
      <c r="C44" s="13">
        <v>720</v>
      </c>
      <c r="D44" s="12"/>
      <c r="E44" s="13">
        <v>0</v>
      </c>
      <c r="F44" s="12"/>
      <c r="G44" s="13">
        <v>0</v>
      </c>
      <c r="H44" s="12"/>
      <c r="I44" s="13">
        <v>0</v>
      </c>
      <c r="J44" s="12"/>
      <c r="K44" s="13">
        <v>720</v>
      </c>
      <c r="L44" s="12"/>
      <c r="M44" s="13">
        <v>0</v>
      </c>
    </row>
    <row r="45" spans="1:13" x14ac:dyDescent="0.25">
      <c r="A45" s="2" t="s">
        <v>48</v>
      </c>
      <c r="B45" s="12"/>
      <c r="C45" s="13">
        <v>750</v>
      </c>
      <c r="D45" s="12"/>
      <c r="E45" s="13">
        <v>0</v>
      </c>
      <c r="F45" s="12"/>
      <c r="G45" s="13">
        <v>0</v>
      </c>
      <c r="H45" s="12"/>
      <c r="I45" s="13">
        <v>0</v>
      </c>
      <c r="J45" s="12"/>
      <c r="K45" s="13">
        <v>750</v>
      </c>
      <c r="L45" s="12"/>
      <c r="M45" s="13">
        <v>0</v>
      </c>
    </row>
    <row r="46" spans="1:13" x14ac:dyDescent="0.25">
      <c r="A46" s="2" t="s">
        <v>49</v>
      </c>
      <c r="B46" s="12"/>
      <c r="C46" s="13">
        <v>3150</v>
      </c>
      <c r="D46" s="12"/>
      <c r="E46" s="13">
        <v>1000</v>
      </c>
      <c r="F46" s="12"/>
      <c r="G46" s="13">
        <v>0</v>
      </c>
      <c r="H46" s="12"/>
      <c r="I46" s="13">
        <v>860</v>
      </c>
      <c r="J46" s="12"/>
      <c r="K46" s="13">
        <v>1290</v>
      </c>
      <c r="L46" s="12"/>
      <c r="M46" s="13">
        <v>0</v>
      </c>
    </row>
    <row r="47" spans="1:13" x14ac:dyDescent="0.25">
      <c r="A47" s="2" t="s">
        <v>50</v>
      </c>
      <c r="B47" s="12"/>
      <c r="C47" s="14">
        <v>1150</v>
      </c>
      <c r="D47" s="12"/>
      <c r="E47" s="14">
        <v>1150</v>
      </c>
      <c r="F47" s="12"/>
      <c r="G47" s="14">
        <v>0</v>
      </c>
      <c r="H47" s="12"/>
      <c r="I47" s="14">
        <v>0</v>
      </c>
      <c r="J47" s="12"/>
      <c r="K47" s="14">
        <v>0</v>
      </c>
      <c r="L47" s="12"/>
      <c r="M47" s="14">
        <v>0</v>
      </c>
    </row>
    <row r="48" spans="1:13" x14ac:dyDescent="0.25">
      <c r="A48" s="3" t="s">
        <v>51</v>
      </c>
      <c r="B48" s="12"/>
      <c r="C48" s="15">
        <f>SUBTOTAL(9,C35:C47)</f>
        <v>75277.42</v>
      </c>
      <c r="D48" s="12"/>
      <c r="E48" s="15">
        <f>SUBTOTAL(9,E35:E47)</f>
        <v>21790</v>
      </c>
      <c r="F48" s="12"/>
      <c r="G48" s="15">
        <f>SUBTOTAL(9,G35:G47)</f>
        <v>0</v>
      </c>
      <c r="H48" s="12"/>
      <c r="I48" s="15">
        <f>SUBTOTAL(9,I35:I47)</f>
        <v>860</v>
      </c>
      <c r="J48" s="12"/>
      <c r="K48" s="15">
        <f>SUBTOTAL(9,K35:K47)</f>
        <v>52627.42</v>
      </c>
      <c r="L48" s="12"/>
      <c r="M48" s="15">
        <f>SUBTOTAL(9,M35:M47)</f>
        <v>0</v>
      </c>
    </row>
    <row r="49" spans="1:13" x14ac:dyDescent="0.25">
      <c r="B49" s="8"/>
      <c r="C49" s="9"/>
      <c r="D49" s="8"/>
      <c r="E49" s="9"/>
      <c r="F49" s="8"/>
      <c r="G49" s="9"/>
      <c r="H49" s="8"/>
      <c r="I49" s="9"/>
      <c r="J49" s="8"/>
      <c r="K49" s="9"/>
      <c r="L49" s="8"/>
      <c r="M49" s="9"/>
    </row>
    <row r="50" spans="1:13" x14ac:dyDescent="0.25">
      <c r="A50" s="3" t="s">
        <v>52</v>
      </c>
      <c r="B50" s="8"/>
      <c r="C50" s="9"/>
      <c r="D50" s="8"/>
      <c r="E50" s="9"/>
      <c r="F50" s="8"/>
      <c r="G50" s="9"/>
      <c r="H50" s="8"/>
      <c r="I50" s="9"/>
      <c r="J50" s="8"/>
      <c r="K50" s="9"/>
      <c r="L50" s="8"/>
      <c r="M50" s="9"/>
    </row>
    <row r="51" spans="1:13" x14ac:dyDescent="0.25">
      <c r="A51" s="2" t="s">
        <v>53</v>
      </c>
      <c r="B51" s="10">
        <v>15687.78</v>
      </c>
      <c r="C51" s="11"/>
      <c r="D51" s="10">
        <v>0</v>
      </c>
      <c r="E51" s="11"/>
      <c r="F51" s="10">
        <v>0</v>
      </c>
      <c r="G51" s="11"/>
      <c r="H51" s="10">
        <v>0</v>
      </c>
      <c r="I51" s="11"/>
      <c r="J51" s="10">
        <v>15687.78</v>
      </c>
      <c r="K51" s="11"/>
      <c r="L51" s="10">
        <v>0</v>
      </c>
      <c r="M51" s="9"/>
    </row>
    <row r="52" spans="1:13" x14ac:dyDescent="0.25">
      <c r="A52" s="2" t="s">
        <v>54</v>
      </c>
      <c r="B52" s="4">
        <v>-12826.47</v>
      </c>
      <c r="C52" s="11"/>
      <c r="D52" s="4">
        <v>0</v>
      </c>
      <c r="E52" s="11"/>
      <c r="F52" s="4">
        <v>0</v>
      </c>
      <c r="G52" s="11"/>
      <c r="H52" s="4">
        <v>0</v>
      </c>
      <c r="I52" s="11"/>
      <c r="J52" s="4">
        <v>-12826.47</v>
      </c>
      <c r="K52" s="11"/>
      <c r="L52" s="4">
        <v>0</v>
      </c>
      <c r="M52" s="9"/>
    </row>
    <row r="53" spans="1:13" x14ac:dyDescent="0.25">
      <c r="A53" s="2" t="s">
        <v>55</v>
      </c>
      <c r="B53" s="12"/>
      <c r="C53" s="13">
        <f>(B51+B52)</f>
        <v>2861.3100000000013</v>
      </c>
      <c r="D53" s="12"/>
      <c r="E53" s="13">
        <f>(D51+D52)</f>
        <v>0</v>
      </c>
      <c r="F53" s="12"/>
      <c r="G53" s="13">
        <f>(F51+F52)</f>
        <v>0</v>
      </c>
      <c r="H53" s="12"/>
      <c r="I53" s="13">
        <f>(H51+H52)</f>
        <v>0</v>
      </c>
      <c r="J53" s="12"/>
      <c r="K53" s="13">
        <f>(J51+J52)</f>
        <v>2861.3100000000013</v>
      </c>
      <c r="L53" s="12"/>
      <c r="M53" s="13">
        <f>(L51+L52)</f>
        <v>0</v>
      </c>
    </row>
    <row r="54" spans="1:13" x14ac:dyDescent="0.25">
      <c r="A54" s="2" t="s">
        <v>56</v>
      </c>
      <c r="B54" s="10">
        <v>7490</v>
      </c>
      <c r="C54" s="11"/>
      <c r="D54" s="10">
        <v>0</v>
      </c>
      <c r="E54" s="11"/>
      <c r="F54" s="10">
        <v>0</v>
      </c>
      <c r="G54" s="11"/>
      <c r="H54" s="10">
        <v>0</v>
      </c>
      <c r="I54" s="11"/>
      <c r="J54" s="10">
        <v>7490</v>
      </c>
      <c r="K54" s="11"/>
      <c r="L54" s="10">
        <v>0</v>
      </c>
      <c r="M54" s="9"/>
    </row>
    <row r="55" spans="1:13" x14ac:dyDescent="0.25">
      <c r="A55" s="2" t="s">
        <v>57</v>
      </c>
      <c r="B55" s="4">
        <v>-5690</v>
      </c>
      <c r="C55" s="11"/>
      <c r="D55" s="4">
        <v>0</v>
      </c>
      <c r="E55" s="11"/>
      <c r="F55" s="4">
        <v>0</v>
      </c>
      <c r="G55" s="11"/>
      <c r="H55" s="4">
        <v>0</v>
      </c>
      <c r="I55" s="11"/>
      <c r="J55" s="4">
        <v>-5690</v>
      </c>
      <c r="K55" s="11"/>
      <c r="L55" s="4">
        <v>0</v>
      </c>
      <c r="M55" s="9"/>
    </row>
    <row r="56" spans="1:13" x14ac:dyDescent="0.25">
      <c r="A56" s="2" t="s">
        <v>58</v>
      </c>
      <c r="B56" s="12"/>
      <c r="C56" s="13">
        <f>(B54+B55)</f>
        <v>1800</v>
      </c>
      <c r="D56" s="12"/>
      <c r="E56" s="13">
        <f>(D54+D55)</f>
        <v>0</v>
      </c>
      <c r="F56" s="12"/>
      <c r="G56" s="13">
        <f>(F54+F55)</f>
        <v>0</v>
      </c>
      <c r="H56" s="12"/>
      <c r="I56" s="13">
        <f>(H54+H55)</f>
        <v>0</v>
      </c>
      <c r="J56" s="12"/>
      <c r="K56" s="13">
        <f>(J54+J55)</f>
        <v>1800</v>
      </c>
      <c r="L56" s="12"/>
      <c r="M56" s="13">
        <f>(L54+L55)</f>
        <v>0</v>
      </c>
    </row>
    <row r="57" spans="1:13" x14ac:dyDescent="0.25">
      <c r="A57" s="2" t="s">
        <v>59</v>
      </c>
      <c r="B57" s="10">
        <v>9519</v>
      </c>
      <c r="C57" s="11"/>
      <c r="D57" s="10">
        <v>0</v>
      </c>
      <c r="E57" s="11"/>
      <c r="F57" s="10">
        <v>0</v>
      </c>
      <c r="G57" s="11"/>
      <c r="H57" s="10">
        <v>0</v>
      </c>
      <c r="I57" s="11"/>
      <c r="J57" s="10">
        <v>9519</v>
      </c>
      <c r="K57" s="11"/>
      <c r="L57" s="10">
        <v>0</v>
      </c>
      <c r="M57" s="9"/>
    </row>
    <row r="58" spans="1:13" x14ac:dyDescent="0.25">
      <c r="A58" s="2" t="s">
        <v>60</v>
      </c>
      <c r="B58" s="4">
        <v>-5087.5600000000004</v>
      </c>
      <c r="C58" s="11"/>
      <c r="D58" s="4">
        <v>0</v>
      </c>
      <c r="E58" s="11"/>
      <c r="F58" s="4">
        <v>0</v>
      </c>
      <c r="G58" s="11"/>
      <c r="H58" s="4">
        <v>0</v>
      </c>
      <c r="I58" s="11"/>
      <c r="J58" s="4">
        <v>-5087.5600000000004</v>
      </c>
      <c r="K58" s="11"/>
      <c r="L58" s="4">
        <v>0</v>
      </c>
      <c r="M58" s="9"/>
    </row>
    <row r="59" spans="1:13" x14ac:dyDescent="0.25">
      <c r="A59" s="2" t="s">
        <v>61</v>
      </c>
      <c r="B59" s="12"/>
      <c r="C59" s="13">
        <f>(B57+B58)</f>
        <v>4431.4399999999996</v>
      </c>
      <c r="D59" s="12"/>
      <c r="E59" s="13">
        <f>(D57+D58)</f>
        <v>0</v>
      </c>
      <c r="F59" s="12"/>
      <c r="G59" s="13">
        <f>(F57+F58)</f>
        <v>0</v>
      </c>
      <c r="H59" s="12"/>
      <c r="I59" s="13">
        <f>(H57+H58)</f>
        <v>0</v>
      </c>
      <c r="J59" s="12"/>
      <c r="K59" s="13">
        <f>(J57+J58)</f>
        <v>4431.4399999999996</v>
      </c>
      <c r="L59" s="12"/>
      <c r="M59" s="13">
        <f>(L57+L58)</f>
        <v>0</v>
      </c>
    </row>
    <row r="60" spans="1:13" x14ac:dyDescent="0.25">
      <c r="A60" s="2" t="s">
        <v>62</v>
      </c>
      <c r="B60" s="10">
        <v>8815</v>
      </c>
      <c r="C60" s="11"/>
      <c r="D60" s="10">
        <v>0</v>
      </c>
      <c r="E60" s="11"/>
      <c r="F60" s="10">
        <v>0</v>
      </c>
      <c r="G60" s="11"/>
      <c r="H60" s="10">
        <v>0</v>
      </c>
      <c r="I60" s="11"/>
      <c r="J60" s="10">
        <v>8815</v>
      </c>
      <c r="K60" s="11"/>
      <c r="L60" s="10">
        <v>0</v>
      </c>
      <c r="M60" s="9"/>
    </row>
    <row r="61" spans="1:13" x14ac:dyDescent="0.25">
      <c r="A61" s="2" t="s">
        <v>63</v>
      </c>
      <c r="B61" s="4">
        <v>-116.53</v>
      </c>
      <c r="C61" s="11"/>
      <c r="D61" s="4">
        <v>0</v>
      </c>
      <c r="E61" s="11"/>
      <c r="F61" s="4">
        <v>0</v>
      </c>
      <c r="G61" s="11"/>
      <c r="H61" s="4">
        <v>0</v>
      </c>
      <c r="I61" s="11"/>
      <c r="J61" s="4">
        <v>-116.53</v>
      </c>
      <c r="K61" s="11"/>
      <c r="L61" s="4">
        <v>0</v>
      </c>
      <c r="M61" s="9"/>
    </row>
    <row r="62" spans="1:13" x14ac:dyDescent="0.25">
      <c r="A62" s="2" t="s">
        <v>64</v>
      </c>
      <c r="B62" s="12"/>
      <c r="C62" s="13">
        <f>(B60+B61)</f>
        <v>8698.4699999999993</v>
      </c>
      <c r="D62" s="12"/>
      <c r="E62" s="13">
        <f>(D60+D61)</f>
        <v>0</v>
      </c>
      <c r="F62" s="12"/>
      <c r="G62" s="13">
        <f>(F60+F61)</f>
        <v>0</v>
      </c>
      <c r="H62" s="12"/>
      <c r="I62" s="13">
        <f>(H60+H61)</f>
        <v>0</v>
      </c>
      <c r="J62" s="12"/>
      <c r="K62" s="13">
        <f>(J60+J61)</f>
        <v>8698.4699999999993</v>
      </c>
      <c r="L62" s="12"/>
      <c r="M62" s="13">
        <f>(L60+L61)</f>
        <v>0</v>
      </c>
    </row>
    <row r="63" spans="1:13" x14ac:dyDescent="0.25">
      <c r="A63" s="2" t="s">
        <v>65</v>
      </c>
      <c r="B63" s="12"/>
      <c r="C63" s="13">
        <v>10778.15</v>
      </c>
      <c r="D63" s="12"/>
      <c r="E63" s="13">
        <v>10248.6</v>
      </c>
      <c r="F63" s="12"/>
      <c r="G63" s="13">
        <v>0</v>
      </c>
      <c r="H63" s="12"/>
      <c r="I63" s="13">
        <v>0</v>
      </c>
      <c r="J63" s="12"/>
      <c r="K63" s="13">
        <v>529.54999999999995</v>
      </c>
      <c r="L63" s="12"/>
      <c r="M63" s="13">
        <v>0</v>
      </c>
    </row>
    <row r="64" spans="1:13" x14ac:dyDescent="0.25">
      <c r="A64" s="2" t="s">
        <v>66</v>
      </c>
      <c r="B64" s="12"/>
      <c r="C64" s="13">
        <v>1918.89</v>
      </c>
      <c r="D64" s="12"/>
      <c r="E64" s="13">
        <v>0</v>
      </c>
      <c r="F64" s="12"/>
      <c r="G64" s="13">
        <v>0</v>
      </c>
      <c r="H64" s="12"/>
      <c r="I64" s="13">
        <v>0</v>
      </c>
      <c r="J64" s="12"/>
      <c r="K64" s="13">
        <v>1918.89</v>
      </c>
      <c r="L64" s="12"/>
      <c r="M64" s="13">
        <v>0</v>
      </c>
    </row>
    <row r="65" spans="1:13" x14ac:dyDescent="0.25">
      <c r="A65" s="2" t="s">
        <v>67</v>
      </c>
      <c r="B65" s="10">
        <v>11947</v>
      </c>
      <c r="C65" s="11"/>
      <c r="D65" s="10">
        <v>0</v>
      </c>
      <c r="E65" s="11"/>
      <c r="F65" s="10">
        <v>0</v>
      </c>
      <c r="G65" s="11"/>
      <c r="H65" s="10">
        <v>0</v>
      </c>
      <c r="I65" s="11"/>
      <c r="J65" s="10">
        <v>11947</v>
      </c>
      <c r="K65" s="11"/>
      <c r="L65" s="10">
        <v>0</v>
      </c>
      <c r="M65" s="9"/>
    </row>
    <row r="66" spans="1:13" x14ac:dyDescent="0.25">
      <c r="A66" s="2" t="s">
        <v>68</v>
      </c>
      <c r="B66" s="4">
        <v>-9044.99</v>
      </c>
      <c r="C66" s="11"/>
      <c r="D66" s="4">
        <v>0</v>
      </c>
      <c r="E66" s="11"/>
      <c r="F66" s="4">
        <v>0</v>
      </c>
      <c r="G66" s="11"/>
      <c r="H66" s="4">
        <v>0</v>
      </c>
      <c r="I66" s="11"/>
      <c r="J66" s="4">
        <v>-9044.99</v>
      </c>
      <c r="K66" s="11"/>
      <c r="L66" s="4">
        <v>0</v>
      </c>
      <c r="M66" s="9"/>
    </row>
    <row r="67" spans="1:13" x14ac:dyDescent="0.25">
      <c r="A67" s="2" t="s">
        <v>69</v>
      </c>
      <c r="B67" s="12"/>
      <c r="C67" s="13">
        <f>(B65+B66)</f>
        <v>2902.01</v>
      </c>
      <c r="D67" s="12"/>
      <c r="E67" s="13">
        <f>(D65+D66)</f>
        <v>0</v>
      </c>
      <c r="F67" s="12"/>
      <c r="G67" s="13">
        <f>(F65+F66)</f>
        <v>0</v>
      </c>
      <c r="H67" s="12"/>
      <c r="I67" s="13">
        <f>(H65+H66)</f>
        <v>0</v>
      </c>
      <c r="J67" s="12"/>
      <c r="K67" s="13">
        <f>(J65+J66)</f>
        <v>2902.01</v>
      </c>
      <c r="L67" s="12"/>
      <c r="M67" s="13">
        <f>(L65+L66)</f>
        <v>0</v>
      </c>
    </row>
    <row r="68" spans="1:13" x14ac:dyDescent="0.25">
      <c r="A68" s="2" t="s">
        <v>70</v>
      </c>
      <c r="B68" s="12"/>
      <c r="C68" s="13">
        <v>4500</v>
      </c>
      <c r="D68" s="12"/>
      <c r="E68" s="13">
        <v>0</v>
      </c>
      <c r="F68" s="12"/>
      <c r="G68" s="13">
        <v>0</v>
      </c>
      <c r="H68" s="12"/>
      <c r="I68" s="13">
        <v>0</v>
      </c>
      <c r="J68" s="12"/>
      <c r="K68" s="13">
        <v>4500</v>
      </c>
      <c r="L68" s="12"/>
      <c r="M68" s="13">
        <v>0</v>
      </c>
    </row>
    <row r="69" spans="1:13" x14ac:dyDescent="0.25">
      <c r="A69" s="2" t="s">
        <v>71</v>
      </c>
      <c r="B69" s="12"/>
      <c r="C69" s="14">
        <v>13352.73</v>
      </c>
      <c r="D69" s="12"/>
      <c r="E69" s="14">
        <v>9669.2800000000007</v>
      </c>
      <c r="F69" s="12"/>
      <c r="G69" s="14">
        <v>2447.5300000000002</v>
      </c>
      <c r="H69" s="12"/>
      <c r="I69" s="14">
        <v>1235.92</v>
      </c>
      <c r="J69" s="12"/>
      <c r="K69" s="14">
        <v>0</v>
      </c>
      <c r="L69" s="12"/>
      <c r="M69" s="14">
        <v>0</v>
      </c>
    </row>
    <row r="70" spans="1:13" x14ac:dyDescent="0.25">
      <c r="A70" s="3" t="s">
        <v>72</v>
      </c>
      <c r="B70" s="12"/>
      <c r="C70" s="15">
        <f>SUBTOTAL(9,C49:C69)</f>
        <v>51243</v>
      </c>
      <c r="D70" s="12"/>
      <c r="E70" s="15">
        <f>SUBTOTAL(9,E49:E69)</f>
        <v>19917.88</v>
      </c>
      <c r="F70" s="12"/>
      <c r="G70" s="15">
        <f>SUBTOTAL(9,G49:G69)</f>
        <v>2447.5300000000002</v>
      </c>
      <c r="H70" s="12"/>
      <c r="I70" s="15">
        <f>SUBTOTAL(9,I49:I69)</f>
        <v>1235.92</v>
      </c>
      <c r="J70" s="12"/>
      <c r="K70" s="15">
        <f>SUBTOTAL(9,K49:K69)</f>
        <v>27641.67</v>
      </c>
      <c r="L70" s="12"/>
      <c r="M70" s="15">
        <f>SUBTOTAL(9,M49:M69)</f>
        <v>0</v>
      </c>
    </row>
    <row r="71" spans="1:13" x14ac:dyDescent="0.25">
      <c r="B71" s="8"/>
      <c r="C71" s="9"/>
      <c r="D71" s="8"/>
      <c r="E71" s="9"/>
      <c r="F71" s="8"/>
      <c r="G71" s="9"/>
      <c r="H71" s="8"/>
      <c r="I71" s="9"/>
      <c r="J71" s="8"/>
      <c r="K71" s="9"/>
      <c r="L71" s="8"/>
      <c r="M71" s="9"/>
    </row>
    <row r="72" spans="1:13" x14ac:dyDescent="0.25">
      <c r="A72" s="3" t="s">
        <v>73</v>
      </c>
      <c r="B72" s="8"/>
      <c r="C72" s="9"/>
      <c r="D72" s="8"/>
      <c r="E72" s="9"/>
      <c r="F72" s="8"/>
      <c r="G72" s="9"/>
      <c r="H72" s="8"/>
      <c r="I72" s="9"/>
      <c r="J72" s="8"/>
      <c r="K72" s="9"/>
      <c r="L72" s="8"/>
      <c r="M72" s="9"/>
    </row>
    <row r="73" spans="1:13" x14ac:dyDescent="0.25">
      <c r="A73" s="2" t="s">
        <v>74</v>
      </c>
      <c r="B73" s="12"/>
      <c r="C73" s="13">
        <v>2683.34</v>
      </c>
      <c r="D73" s="12"/>
      <c r="E73" s="13">
        <v>2683.34</v>
      </c>
      <c r="F73" s="12"/>
      <c r="G73" s="13">
        <v>0</v>
      </c>
      <c r="H73" s="12"/>
      <c r="I73" s="13">
        <v>0</v>
      </c>
      <c r="J73" s="12"/>
      <c r="K73" s="13">
        <v>0</v>
      </c>
      <c r="L73" s="12"/>
      <c r="M73" s="13">
        <v>0</v>
      </c>
    </row>
    <row r="74" spans="1:13" x14ac:dyDescent="0.25">
      <c r="A74" s="2" t="s">
        <v>75</v>
      </c>
      <c r="B74" s="12"/>
      <c r="C74" s="13">
        <v>1626.66</v>
      </c>
      <c r="D74" s="12"/>
      <c r="E74" s="13">
        <v>0</v>
      </c>
      <c r="F74" s="12"/>
      <c r="G74" s="13">
        <v>0</v>
      </c>
      <c r="H74" s="12"/>
      <c r="I74" s="13">
        <v>0</v>
      </c>
      <c r="J74" s="12"/>
      <c r="K74" s="13">
        <v>1626.66</v>
      </c>
      <c r="L74" s="12"/>
      <c r="M74" s="13">
        <v>0</v>
      </c>
    </row>
    <row r="75" spans="1:13" x14ac:dyDescent="0.25">
      <c r="A75" s="2" t="s">
        <v>76</v>
      </c>
      <c r="B75" s="12"/>
      <c r="C75" s="13">
        <v>1371.43</v>
      </c>
      <c r="D75" s="12"/>
      <c r="E75" s="13">
        <v>0</v>
      </c>
      <c r="F75" s="12"/>
      <c r="G75" s="13">
        <v>0</v>
      </c>
      <c r="H75" s="12"/>
      <c r="I75" s="13">
        <v>0</v>
      </c>
      <c r="J75" s="12"/>
      <c r="K75" s="13">
        <v>1371.43</v>
      </c>
      <c r="L75" s="12"/>
      <c r="M75" s="13">
        <v>0</v>
      </c>
    </row>
    <row r="76" spans="1:13" x14ac:dyDescent="0.25">
      <c r="A76" s="2" t="s">
        <v>77</v>
      </c>
      <c r="B76" s="12"/>
      <c r="C76" s="13">
        <v>3300.67</v>
      </c>
      <c r="D76" s="12"/>
      <c r="E76" s="13">
        <v>0</v>
      </c>
      <c r="F76" s="12"/>
      <c r="G76" s="13">
        <v>3205.39</v>
      </c>
      <c r="H76" s="12"/>
      <c r="I76" s="13">
        <v>0</v>
      </c>
      <c r="J76" s="12"/>
      <c r="K76" s="13">
        <v>95.28</v>
      </c>
      <c r="L76" s="12"/>
      <c r="M76" s="13">
        <v>0</v>
      </c>
    </row>
    <row r="77" spans="1:13" x14ac:dyDescent="0.25">
      <c r="A77" s="2" t="s">
        <v>78</v>
      </c>
      <c r="B77" s="10">
        <v>14975.09</v>
      </c>
      <c r="C77" s="11"/>
      <c r="D77" s="10">
        <v>0</v>
      </c>
      <c r="E77" s="11"/>
      <c r="F77" s="10">
        <v>0</v>
      </c>
      <c r="G77" s="11"/>
      <c r="H77" s="10">
        <v>0</v>
      </c>
      <c r="I77" s="11"/>
      <c r="J77" s="10">
        <v>14975.09</v>
      </c>
      <c r="K77" s="11"/>
      <c r="L77" s="10">
        <v>0</v>
      </c>
      <c r="M77" s="9"/>
    </row>
    <row r="78" spans="1:13" x14ac:dyDescent="0.25">
      <c r="A78" s="2" t="s">
        <v>79</v>
      </c>
      <c r="B78" s="4">
        <v>-14126.63</v>
      </c>
      <c r="C78" s="11"/>
      <c r="D78" s="4">
        <v>0</v>
      </c>
      <c r="E78" s="11"/>
      <c r="F78" s="4">
        <v>0</v>
      </c>
      <c r="G78" s="11"/>
      <c r="H78" s="4">
        <v>0</v>
      </c>
      <c r="I78" s="11"/>
      <c r="J78" s="4">
        <v>-14126.63</v>
      </c>
      <c r="K78" s="11"/>
      <c r="L78" s="4">
        <v>0</v>
      </c>
      <c r="M78" s="9"/>
    </row>
    <row r="79" spans="1:13" x14ac:dyDescent="0.25">
      <c r="A79" s="2" t="s">
        <v>80</v>
      </c>
      <c r="B79" s="12"/>
      <c r="C79" s="13">
        <f>(B77+B78)</f>
        <v>848.46000000000095</v>
      </c>
      <c r="D79" s="12"/>
      <c r="E79" s="13">
        <f>(D77+D78)</f>
        <v>0</v>
      </c>
      <c r="F79" s="12"/>
      <c r="G79" s="13">
        <f>(F77+F78)</f>
        <v>0</v>
      </c>
      <c r="H79" s="12"/>
      <c r="I79" s="13">
        <f>(H77+H78)</f>
        <v>0</v>
      </c>
      <c r="J79" s="12"/>
      <c r="K79" s="13">
        <f>(J77+J78)</f>
        <v>848.46000000000095</v>
      </c>
      <c r="L79" s="12"/>
      <c r="M79" s="13">
        <f>(L77+L78)</f>
        <v>0</v>
      </c>
    </row>
    <row r="80" spans="1:13" x14ac:dyDescent="0.25">
      <c r="A80" s="2" t="s">
        <v>81</v>
      </c>
      <c r="B80" s="4">
        <v>634.5</v>
      </c>
      <c r="C80" s="11"/>
      <c r="D80" s="4">
        <v>0</v>
      </c>
      <c r="E80" s="11"/>
      <c r="F80" s="4">
        <v>0</v>
      </c>
      <c r="G80" s="11"/>
      <c r="H80" s="4">
        <v>0</v>
      </c>
      <c r="I80" s="11"/>
      <c r="J80" s="4">
        <v>634.5</v>
      </c>
      <c r="K80" s="11"/>
      <c r="L80" s="4">
        <v>0</v>
      </c>
      <c r="M80" s="9"/>
    </row>
    <row r="81" spans="1:13" x14ac:dyDescent="0.25">
      <c r="A81" s="2" t="s">
        <v>82</v>
      </c>
      <c r="B81" s="12"/>
      <c r="C81" s="14">
        <f>(B80)</f>
        <v>634.5</v>
      </c>
      <c r="D81" s="12"/>
      <c r="E81" s="14">
        <f>(D80)</f>
        <v>0</v>
      </c>
      <c r="F81" s="12"/>
      <c r="G81" s="14">
        <f>(F80)</f>
        <v>0</v>
      </c>
      <c r="H81" s="12"/>
      <c r="I81" s="14">
        <f>(H80)</f>
        <v>0</v>
      </c>
      <c r="J81" s="12"/>
      <c r="K81" s="14">
        <f>(J80)</f>
        <v>634.5</v>
      </c>
      <c r="L81" s="12"/>
      <c r="M81" s="14">
        <f>(L80)</f>
        <v>0</v>
      </c>
    </row>
    <row r="82" spans="1:13" x14ac:dyDescent="0.25">
      <c r="A82" s="3" t="s">
        <v>83</v>
      </c>
      <c r="B82" s="12"/>
      <c r="C82" s="15">
        <f>SUBTOTAL(9,C71:C81)</f>
        <v>10465.060000000001</v>
      </c>
      <c r="D82" s="12"/>
      <c r="E82" s="15">
        <f>SUBTOTAL(9,E71:E81)</f>
        <v>2683.34</v>
      </c>
      <c r="F82" s="12"/>
      <c r="G82" s="15">
        <f>SUBTOTAL(9,G71:G81)</f>
        <v>3205.39</v>
      </c>
      <c r="H82" s="12"/>
      <c r="I82" s="15">
        <f>SUBTOTAL(9,I71:I81)</f>
        <v>0</v>
      </c>
      <c r="J82" s="12"/>
      <c r="K82" s="15">
        <f>SUBTOTAL(9,K71:K81)</f>
        <v>4576.3300000000017</v>
      </c>
      <c r="L82" s="12"/>
      <c r="M82" s="15">
        <f>SUBTOTAL(9,M71:M81)</f>
        <v>0</v>
      </c>
    </row>
    <row r="83" spans="1:13" x14ac:dyDescent="0.25">
      <c r="B83" s="8"/>
      <c r="C83" s="9"/>
      <c r="D83" s="8"/>
      <c r="E83" s="9"/>
      <c r="F83" s="8"/>
      <c r="G83" s="9"/>
      <c r="H83" s="8"/>
      <c r="I83" s="9"/>
      <c r="J83" s="8"/>
      <c r="K83" s="9"/>
      <c r="L83" s="8"/>
      <c r="M83" s="9"/>
    </row>
    <row r="84" spans="1:13" x14ac:dyDescent="0.25">
      <c r="A84" s="3" t="s">
        <v>84</v>
      </c>
      <c r="B84" s="8"/>
      <c r="C84" s="9"/>
      <c r="D84" s="8"/>
      <c r="E84" s="9"/>
      <c r="F84" s="8"/>
      <c r="G84" s="9"/>
      <c r="H84" s="8"/>
      <c r="I84" s="9"/>
      <c r="J84" s="8"/>
      <c r="K84" s="9"/>
      <c r="L84" s="8"/>
      <c r="M84" s="9"/>
    </row>
    <row r="85" spans="1:13" x14ac:dyDescent="0.25">
      <c r="A85" s="2" t="s">
        <v>85</v>
      </c>
      <c r="B85" s="12"/>
      <c r="C85" s="13">
        <v>3739.46</v>
      </c>
      <c r="D85" s="12"/>
      <c r="E85" s="13">
        <v>3739.46</v>
      </c>
      <c r="F85" s="12"/>
      <c r="G85" s="13">
        <v>0</v>
      </c>
      <c r="H85" s="12"/>
      <c r="I85" s="13">
        <v>0</v>
      </c>
      <c r="J85" s="12"/>
      <c r="K85" s="13">
        <v>0</v>
      </c>
      <c r="L85" s="12"/>
      <c r="M85" s="13">
        <v>0</v>
      </c>
    </row>
    <row r="86" spans="1:13" x14ac:dyDescent="0.25">
      <c r="A86" s="2" t="s">
        <v>86</v>
      </c>
      <c r="B86" s="12"/>
      <c r="C86" s="14">
        <v>13014.88</v>
      </c>
      <c r="D86" s="12"/>
      <c r="E86" s="14">
        <v>13014.88</v>
      </c>
      <c r="F86" s="12"/>
      <c r="G86" s="14">
        <v>0</v>
      </c>
      <c r="H86" s="12"/>
      <c r="I86" s="14">
        <v>0</v>
      </c>
      <c r="J86" s="12"/>
      <c r="K86" s="14">
        <v>0</v>
      </c>
      <c r="L86" s="12"/>
      <c r="M86" s="14">
        <v>0</v>
      </c>
    </row>
    <row r="87" spans="1:13" x14ac:dyDescent="0.25">
      <c r="A87" s="3" t="s">
        <v>87</v>
      </c>
      <c r="B87" s="12"/>
      <c r="C87" s="15">
        <f>SUBTOTAL(9,C83:C86)</f>
        <v>16754.34</v>
      </c>
      <c r="D87" s="12"/>
      <c r="E87" s="15">
        <f>SUBTOTAL(9,E83:E86)</f>
        <v>16754.34</v>
      </c>
      <c r="F87" s="12"/>
      <c r="G87" s="15">
        <f>SUBTOTAL(9,G83:G86)</f>
        <v>0</v>
      </c>
      <c r="H87" s="12"/>
      <c r="I87" s="15">
        <f>SUBTOTAL(9,I83:I86)</f>
        <v>0</v>
      </c>
      <c r="J87" s="12"/>
      <c r="K87" s="15">
        <f>SUBTOTAL(9,K83:K86)</f>
        <v>0</v>
      </c>
      <c r="L87" s="12"/>
      <c r="M87" s="15">
        <f>SUBTOTAL(9,M83:M86)</f>
        <v>0</v>
      </c>
    </row>
    <row r="88" spans="1:13" x14ac:dyDescent="0.25">
      <c r="B88" s="8"/>
      <c r="C88" s="9"/>
      <c r="D88" s="8"/>
      <c r="E88" s="9"/>
      <c r="F88" s="8"/>
      <c r="G88" s="9"/>
      <c r="H88" s="8"/>
      <c r="I88" s="9"/>
      <c r="J88" s="8"/>
      <c r="K88" s="9"/>
      <c r="L88" s="8"/>
      <c r="M88" s="9"/>
    </row>
    <row r="89" spans="1:13" x14ac:dyDescent="0.25">
      <c r="A89" s="3" t="s">
        <v>88</v>
      </c>
      <c r="B89" s="12"/>
      <c r="C89" s="14">
        <f>SUBTOTAL(9,C6:C87)</f>
        <v>486597.58</v>
      </c>
      <c r="D89" s="12"/>
      <c r="E89" s="14">
        <f>SUBTOTAL(9,E6:E87)</f>
        <v>274318.28999999998</v>
      </c>
      <c r="F89" s="12"/>
      <c r="G89" s="14">
        <f>SUBTOTAL(9,G6:G87)</f>
        <v>26630.379999999997</v>
      </c>
      <c r="H89" s="12"/>
      <c r="I89" s="14">
        <f>SUBTOTAL(9,I6:I87)</f>
        <v>18406.96</v>
      </c>
      <c r="J89" s="12"/>
      <c r="K89" s="14">
        <f>SUBTOTAL(9,K6:K87)</f>
        <v>167241.95000000001</v>
      </c>
      <c r="L89" s="12"/>
      <c r="M89" s="14">
        <f>SUBTOTAL(9,M6:M87)</f>
        <v>0</v>
      </c>
    </row>
    <row r="90" spans="1:13" x14ac:dyDescent="0.25">
      <c r="B90" s="8"/>
      <c r="C90" s="9"/>
      <c r="D90" s="8"/>
      <c r="E90" s="9"/>
      <c r="F90" s="8"/>
      <c r="G90" s="9"/>
      <c r="H90" s="8"/>
      <c r="I90" s="9"/>
      <c r="J90" s="8"/>
      <c r="K90" s="9"/>
      <c r="L90" s="8"/>
      <c r="M90" s="9"/>
    </row>
    <row r="91" spans="1:13" x14ac:dyDescent="0.25">
      <c r="A91" s="3" t="s">
        <v>89</v>
      </c>
      <c r="B91" s="8"/>
      <c r="C91" s="9"/>
      <c r="D91" s="8"/>
      <c r="E91" s="9"/>
      <c r="F91" s="8"/>
      <c r="G91" s="9"/>
      <c r="H91" s="8"/>
      <c r="I91" s="9"/>
      <c r="J91" s="8"/>
      <c r="K91" s="9"/>
      <c r="L91" s="8"/>
      <c r="M91" s="9"/>
    </row>
    <row r="92" spans="1:13" x14ac:dyDescent="0.25">
      <c r="B92" s="8"/>
      <c r="C92" s="9"/>
      <c r="D92" s="8"/>
      <c r="E92" s="9"/>
      <c r="F92" s="8"/>
      <c r="G92" s="9"/>
      <c r="H92" s="8"/>
      <c r="I92" s="9"/>
      <c r="J92" s="8"/>
      <c r="K92" s="9"/>
      <c r="L92" s="8"/>
      <c r="M92" s="9"/>
    </row>
    <row r="93" spans="1:13" x14ac:dyDescent="0.25">
      <c r="A93" s="3" t="s">
        <v>90</v>
      </c>
      <c r="B93" s="8"/>
      <c r="C93" s="9"/>
      <c r="D93" s="8"/>
      <c r="E93" s="9"/>
      <c r="F93" s="8"/>
      <c r="G93" s="9"/>
      <c r="H93" s="8"/>
      <c r="I93" s="9"/>
      <c r="J93" s="8"/>
      <c r="K93" s="9"/>
      <c r="L93" s="8"/>
      <c r="M93" s="9"/>
    </row>
    <row r="94" spans="1:13" x14ac:dyDescent="0.25">
      <c r="A94" s="2" t="s">
        <v>91</v>
      </c>
      <c r="B94" s="10">
        <v>44262.53</v>
      </c>
      <c r="C94" s="11"/>
      <c r="D94" s="10">
        <v>44262.53</v>
      </c>
      <c r="E94" s="11"/>
      <c r="F94" s="10">
        <v>0</v>
      </c>
      <c r="G94" s="11"/>
      <c r="H94" s="10">
        <v>0</v>
      </c>
      <c r="I94" s="11"/>
      <c r="J94" s="10">
        <v>0</v>
      </c>
      <c r="K94" s="11"/>
      <c r="L94" s="10">
        <v>0</v>
      </c>
      <c r="M94" s="9"/>
    </row>
    <row r="95" spans="1:13" x14ac:dyDescent="0.25">
      <c r="A95" s="2" t="s">
        <v>92</v>
      </c>
      <c r="B95" s="10">
        <v>19578.59</v>
      </c>
      <c r="C95" s="11"/>
      <c r="D95" s="10">
        <v>19578.59</v>
      </c>
      <c r="E95" s="11"/>
      <c r="F95" s="10">
        <v>0</v>
      </c>
      <c r="G95" s="11"/>
      <c r="H95" s="10">
        <v>0</v>
      </c>
      <c r="I95" s="11"/>
      <c r="J95" s="10">
        <v>0</v>
      </c>
      <c r="K95" s="11"/>
      <c r="L95" s="10">
        <v>0</v>
      </c>
      <c r="M95" s="9"/>
    </row>
    <row r="96" spans="1:13" x14ac:dyDescent="0.25">
      <c r="A96" s="2" t="s">
        <v>93</v>
      </c>
      <c r="B96" s="10">
        <v>63500</v>
      </c>
      <c r="C96" s="11"/>
      <c r="D96" s="10">
        <v>0</v>
      </c>
      <c r="E96" s="11"/>
      <c r="F96" s="10">
        <v>0</v>
      </c>
      <c r="G96" s="11"/>
      <c r="H96" s="10">
        <v>0</v>
      </c>
      <c r="I96" s="11"/>
      <c r="J96" s="10">
        <v>63500</v>
      </c>
      <c r="K96" s="11"/>
      <c r="L96" s="10">
        <v>0</v>
      </c>
      <c r="M96" s="9"/>
    </row>
    <row r="97" spans="1:13" x14ac:dyDescent="0.25">
      <c r="A97" s="2" t="s">
        <v>94</v>
      </c>
      <c r="B97" s="10">
        <v>6690.32</v>
      </c>
      <c r="C97" s="11"/>
      <c r="D97" s="10">
        <v>0</v>
      </c>
      <c r="E97" s="11"/>
      <c r="F97" s="10">
        <v>0</v>
      </c>
      <c r="G97" s="11"/>
      <c r="H97" s="10">
        <v>0</v>
      </c>
      <c r="I97" s="11"/>
      <c r="J97" s="10">
        <v>6690.32</v>
      </c>
      <c r="K97" s="11"/>
      <c r="L97" s="10">
        <v>0</v>
      </c>
      <c r="M97" s="9"/>
    </row>
    <row r="98" spans="1:13" x14ac:dyDescent="0.25">
      <c r="A98" s="2" t="s">
        <v>95</v>
      </c>
      <c r="B98" s="10">
        <v>7291.44</v>
      </c>
      <c r="C98" s="11"/>
      <c r="D98" s="10">
        <v>3451.35</v>
      </c>
      <c r="E98" s="11"/>
      <c r="F98" s="10">
        <v>0</v>
      </c>
      <c r="G98" s="11"/>
      <c r="H98" s="10">
        <v>0</v>
      </c>
      <c r="I98" s="11"/>
      <c r="J98" s="10">
        <v>3840.09</v>
      </c>
      <c r="K98" s="11"/>
      <c r="L98" s="10">
        <v>0</v>
      </c>
      <c r="M98" s="9"/>
    </row>
    <row r="99" spans="1:13" x14ac:dyDescent="0.25">
      <c r="A99" s="2" t="s">
        <v>96</v>
      </c>
      <c r="B99" s="10">
        <v>3144.91</v>
      </c>
      <c r="C99" s="11"/>
      <c r="D99" s="10">
        <v>1538.05</v>
      </c>
      <c r="E99" s="11"/>
      <c r="F99" s="10">
        <v>0</v>
      </c>
      <c r="G99" s="11"/>
      <c r="H99" s="10">
        <v>0</v>
      </c>
      <c r="I99" s="11"/>
      <c r="J99" s="10">
        <v>1606.86</v>
      </c>
      <c r="K99" s="11"/>
      <c r="L99" s="10">
        <v>0</v>
      </c>
      <c r="M99" s="9"/>
    </row>
    <row r="100" spans="1:13" x14ac:dyDescent="0.25">
      <c r="A100" s="2" t="s">
        <v>97</v>
      </c>
      <c r="B100" s="10">
        <v>1407.43</v>
      </c>
      <c r="C100" s="11"/>
      <c r="D100" s="10">
        <v>1352.43</v>
      </c>
      <c r="E100" s="11"/>
      <c r="F100" s="10">
        <v>0</v>
      </c>
      <c r="G100" s="11"/>
      <c r="H100" s="10">
        <v>0</v>
      </c>
      <c r="I100" s="11"/>
      <c r="J100" s="10">
        <v>55</v>
      </c>
      <c r="K100" s="11"/>
      <c r="L100" s="10">
        <v>0</v>
      </c>
      <c r="M100" s="9"/>
    </row>
    <row r="101" spans="1:13" x14ac:dyDescent="0.25">
      <c r="A101" s="2" t="s">
        <v>98</v>
      </c>
      <c r="B101" s="4">
        <v>5254</v>
      </c>
      <c r="C101" s="11"/>
      <c r="D101" s="4">
        <v>836</v>
      </c>
      <c r="E101" s="11"/>
      <c r="F101" s="4">
        <v>0</v>
      </c>
      <c r="G101" s="11"/>
      <c r="H101" s="4">
        <v>0</v>
      </c>
      <c r="I101" s="11"/>
      <c r="J101" s="4">
        <v>4418</v>
      </c>
      <c r="K101" s="11"/>
      <c r="L101" s="4">
        <v>0</v>
      </c>
      <c r="M101" s="9"/>
    </row>
    <row r="102" spans="1:13" x14ac:dyDescent="0.25">
      <c r="A102" s="2" t="s">
        <v>99</v>
      </c>
      <c r="B102" s="12"/>
      <c r="C102" s="13">
        <f>(B94+B95+B96+B97+B98+B99+B100+B101)</f>
        <v>151129.22</v>
      </c>
      <c r="D102" s="12"/>
      <c r="E102" s="13">
        <f>(D94+D95+D96+D97+D98+D99+D100+D101)</f>
        <v>71018.95</v>
      </c>
      <c r="F102" s="12"/>
      <c r="G102" s="13">
        <f>(F94+F95+F96+F97+F98+F99+F100+F101)</f>
        <v>0</v>
      </c>
      <c r="H102" s="12"/>
      <c r="I102" s="13">
        <f>(H94+H95+H96+H97+H98+H99+H100+H101)</f>
        <v>0</v>
      </c>
      <c r="J102" s="12"/>
      <c r="K102" s="13">
        <f>(J94+J95+J96+J97+J98+J99+J100+J101)</f>
        <v>80110.27</v>
      </c>
      <c r="L102" s="12"/>
      <c r="M102" s="13">
        <f>(L94+L95+L96+L97+L98+L99+L100+L101)</f>
        <v>0</v>
      </c>
    </row>
    <row r="103" spans="1:13" x14ac:dyDescent="0.25">
      <c r="A103" s="2" t="s">
        <v>100</v>
      </c>
      <c r="B103" s="10">
        <v>4191.57</v>
      </c>
      <c r="C103" s="11"/>
      <c r="D103" s="10">
        <v>1100.07</v>
      </c>
      <c r="E103" s="11"/>
      <c r="F103" s="10">
        <v>0</v>
      </c>
      <c r="G103" s="11"/>
      <c r="H103" s="10">
        <v>0</v>
      </c>
      <c r="I103" s="11"/>
      <c r="J103" s="10">
        <v>3091.5</v>
      </c>
      <c r="K103" s="11"/>
      <c r="L103" s="10">
        <v>0</v>
      </c>
      <c r="M103" s="9"/>
    </row>
    <row r="104" spans="1:13" x14ac:dyDescent="0.25">
      <c r="A104" s="2" t="s">
        <v>101</v>
      </c>
      <c r="B104" s="10">
        <v>5927</v>
      </c>
      <c r="C104" s="11"/>
      <c r="D104" s="10">
        <v>0</v>
      </c>
      <c r="E104" s="11"/>
      <c r="F104" s="10">
        <v>0</v>
      </c>
      <c r="G104" s="11"/>
      <c r="H104" s="10">
        <v>0</v>
      </c>
      <c r="I104" s="11"/>
      <c r="J104" s="10">
        <v>5927</v>
      </c>
      <c r="K104" s="11"/>
      <c r="L104" s="10">
        <v>0</v>
      </c>
      <c r="M104" s="9"/>
    </row>
    <row r="105" spans="1:13" x14ac:dyDescent="0.25">
      <c r="A105" s="2" t="s">
        <v>102</v>
      </c>
      <c r="B105" s="10">
        <v>4980.62</v>
      </c>
      <c r="C105" s="11"/>
      <c r="D105" s="10">
        <v>1302.0999999999999</v>
      </c>
      <c r="E105" s="11"/>
      <c r="F105" s="10">
        <v>391.79</v>
      </c>
      <c r="G105" s="11"/>
      <c r="H105" s="10">
        <v>0</v>
      </c>
      <c r="I105" s="11"/>
      <c r="J105" s="10">
        <v>3286.73</v>
      </c>
      <c r="K105" s="11"/>
      <c r="L105" s="10">
        <v>0</v>
      </c>
      <c r="M105" s="9"/>
    </row>
    <row r="106" spans="1:13" x14ac:dyDescent="0.25">
      <c r="A106" s="2" t="s">
        <v>103</v>
      </c>
      <c r="B106" s="10">
        <v>1091.17</v>
      </c>
      <c r="C106" s="11"/>
      <c r="D106" s="10">
        <v>157.5</v>
      </c>
      <c r="E106" s="11"/>
      <c r="F106" s="10">
        <v>0</v>
      </c>
      <c r="G106" s="11"/>
      <c r="H106" s="10">
        <v>0</v>
      </c>
      <c r="I106" s="11"/>
      <c r="J106" s="10">
        <v>933.67</v>
      </c>
      <c r="K106" s="11"/>
      <c r="L106" s="10">
        <v>0</v>
      </c>
      <c r="M106" s="9"/>
    </row>
    <row r="107" spans="1:13" x14ac:dyDescent="0.25">
      <c r="A107" s="2" t="s">
        <v>104</v>
      </c>
      <c r="B107" s="4">
        <v>2541.08</v>
      </c>
      <c r="C107" s="11"/>
      <c r="D107" s="4">
        <v>2541.08</v>
      </c>
      <c r="E107" s="11"/>
      <c r="F107" s="4">
        <v>0</v>
      </c>
      <c r="G107" s="11"/>
      <c r="H107" s="4">
        <v>0</v>
      </c>
      <c r="I107" s="11"/>
      <c r="J107" s="4">
        <v>0</v>
      </c>
      <c r="K107" s="11"/>
      <c r="L107" s="4">
        <v>0</v>
      </c>
      <c r="M107" s="9"/>
    </row>
    <row r="108" spans="1:13" x14ac:dyDescent="0.25">
      <c r="A108" s="2" t="s">
        <v>105</v>
      </c>
      <c r="B108" s="12"/>
      <c r="C108" s="13">
        <f>(B103+B104+B105+B106+B107)</f>
        <v>18731.439999999999</v>
      </c>
      <c r="D108" s="12"/>
      <c r="E108" s="13">
        <f>(D103+D104+D105+D106+D107)</f>
        <v>5100.75</v>
      </c>
      <c r="F108" s="12"/>
      <c r="G108" s="13">
        <f>(F103+F104+F105+F106+F107)</f>
        <v>391.79</v>
      </c>
      <c r="H108" s="12"/>
      <c r="I108" s="13">
        <f>(H103+H104+H105+H106+H107)</f>
        <v>0</v>
      </c>
      <c r="J108" s="12"/>
      <c r="K108" s="13">
        <f>(J103+J104+J105+J106+J107)</f>
        <v>13238.9</v>
      </c>
      <c r="L108" s="12"/>
      <c r="M108" s="13">
        <f>(L103+L104+L105+L106+L107)</f>
        <v>0</v>
      </c>
    </row>
    <row r="109" spans="1:13" x14ac:dyDescent="0.25">
      <c r="A109" s="2" t="s">
        <v>106</v>
      </c>
      <c r="B109" s="10">
        <v>7999.66</v>
      </c>
      <c r="C109" s="11"/>
      <c r="D109" s="10">
        <v>7999.66</v>
      </c>
      <c r="E109" s="11"/>
      <c r="F109" s="10">
        <v>0</v>
      </c>
      <c r="G109" s="11"/>
      <c r="H109" s="10">
        <v>0</v>
      </c>
      <c r="I109" s="11"/>
      <c r="J109" s="10">
        <v>0</v>
      </c>
      <c r="K109" s="11"/>
      <c r="L109" s="10">
        <v>0</v>
      </c>
      <c r="M109" s="9"/>
    </row>
    <row r="110" spans="1:13" x14ac:dyDescent="0.25">
      <c r="A110" s="2" t="s">
        <v>107</v>
      </c>
      <c r="B110" s="10">
        <v>510</v>
      </c>
      <c r="C110" s="11"/>
      <c r="D110" s="10">
        <v>510</v>
      </c>
      <c r="E110" s="11"/>
      <c r="F110" s="10">
        <v>0</v>
      </c>
      <c r="G110" s="11"/>
      <c r="H110" s="10">
        <v>0</v>
      </c>
      <c r="I110" s="11"/>
      <c r="J110" s="10">
        <v>0</v>
      </c>
      <c r="K110" s="11"/>
      <c r="L110" s="10">
        <v>0</v>
      </c>
      <c r="M110" s="9"/>
    </row>
    <row r="111" spans="1:13" x14ac:dyDescent="0.25">
      <c r="A111" s="2" t="s">
        <v>108</v>
      </c>
      <c r="B111" s="10">
        <v>9286</v>
      </c>
      <c r="C111" s="11"/>
      <c r="D111" s="10">
        <v>9286</v>
      </c>
      <c r="E111" s="11"/>
      <c r="F111" s="10">
        <v>0</v>
      </c>
      <c r="G111" s="11"/>
      <c r="H111" s="10">
        <v>0</v>
      </c>
      <c r="I111" s="11"/>
      <c r="J111" s="10">
        <v>0</v>
      </c>
      <c r="K111" s="11"/>
      <c r="L111" s="10">
        <v>0</v>
      </c>
      <c r="M111" s="9"/>
    </row>
    <row r="112" spans="1:13" x14ac:dyDescent="0.25">
      <c r="A112" s="2" t="s">
        <v>109</v>
      </c>
      <c r="B112" s="10">
        <v>24677.97</v>
      </c>
      <c r="C112" s="11"/>
      <c r="D112" s="10">
        <v>24677.97</v>
      </c>
      <c r="E112" s="11"/>
      <c r="F112" s="10">
        <v>0</v>
      </c>
      <c r="G112" s="11"/>
      <c r="H112" s="10">
        <v>0</v>
      </c>
      <c r="I112" s="11"/>
      <c r="J112" s="10">
        <v>0</v>
      </c>
      <c r="K112" s="11"/>
      <c r="L112" s="10">
        <v>0</v>
      </c>
      <c r="M112" s="9"/>
    </row>
    <row r="113" spans="1:13" x14ac:dyDescent="0.25">
      <c r="A113" s="2" t="s">
        <v>110</v>
      </c>
      <c r="B113" s="10">
        <v>7367.76</v>
      </c>
      <c r="C113" s="11"/>
      <c r="D113" s="10">
        <v>7367.76</v>
      </c>
      <c r="E113" s="11"/>
      <c r="F113" s="10">
        <v>0</v>
      </c>
      <c r="G113" s="11"/>
      <c r="H113" s="10">
        <v>0</v>
      </c>
      <c r="I113" s="11"/>
      <c r="J113" s="10">
        <v>0</v>
      </c>
      <c r="K113" s="11"/>
      <c r="L113" s="10">
        <v>0</v>
      </c>
      <c r="M113" s="9"/>
    </row>
    <row r="114" spans="1:13" x14ac:dyDescent="0.25">
      <c r="A114" s="2" t="s">
        <v>111</v>
      </c>
      <c r="B114" s="10">
        <v>1489.23</v>
      </c>
      <c r="C114" s="11"/>
      <c r="D114" s="10">
        <v>1489.23</v>
      </c>
      <c r="E114" s="11"/>
      <c r="F114" s="10">
        <v>0</v>
      </c>
      <c r="G114" s="11"/>
      <c r="H114" s="10">
        <v>0</v>
      </c>
      <c r="I114" s="11"/>
      <c r="J114" s="10">
        <v>0</v>
      </c>
      <c r="K114" s="11"/>
      <c r="L114" s="10">
        <v>0</v>
      </c>
      <c r="M114" s="9"/>
    </row>
    <row r="115" spans="1:13" x14ac:dyDescent="0.25">
      <c r="A115" s="2" t="s">
        <v>112</v>
      </c>
      <c r="B115" s="4">
        <v>-840</v>
      </c>
      <c r="C115" s="11"/>
      <c r="D115" s="4">
        <v>-840</v>
      </c>
      <c r="E115" s="11"/>
      <c r="F115" s="4">
        <v>0</v>
      </c>
      <c r="G115" s="11"/>
      <c r="H115" s="4">
        <v>0</v>
      </c>
      <c r="I115" s="11"/>
      <c r="J115" s="4">
        <v>0</v>
      </c>
      <c r="K115" s="11"/>
      <c r="L115" s="4">
        <v>0</v>
      </c>
      <c r="M115" s="9"/>
    </row>
    <row r="116" spans="1:13" x14ac:dyDescent="0.25">
      <c r="A116" s="2" t="s">
        <v>113</v>
      </c>
      <c r="B116" s="12"/>
      <c r="C116" s="13">
        <f>(B109+B110+B111+B112+B113+B114+B115)</f>
        <v>50490.62000000001</v>
      </c>
      <c r="D116" s="12"/>
      <c r="E116" s="13">
        <f>(D109+D110+D111+D112+D113+D114+D115)</f>
        <v>50490.62000000001</v>
      </c>
      <c r="F116" s="12"/>
      <c r="G116" s="13">
        <f>(F109+F110+F111+F112+F113+F114+F115)</f>
        <v>0</v>
      </c>
      <c r="H116" s="12"/>
      <c r="I116" s="13">
        <f>(H109+H110+H111+H112+H113+H114+H115)</f>
        <v>0</v>
      </c>
      <c r="J116" s="12"/>
      <c r="K116" s="13">
        <f>(J109+J110+J111+J112+J113+J114+J115)</f>
        <v>0</v>
      </c>
      <c r="L116" s="12"/>
      <c r="M116" s="13">
        <f>(L109+L110+L111+L112+L113+L114+L115)</f>
        <v>0</v>
      </c>
    </row>
    <row r="117" spans="1:13" x14ac:dyDescent="0.25">
      <c r="A117" s="2" t="s">
        <v>114</v>
      </c>
      <c r="B117" s="10">
        <v>5879.87</v>
      </c>
      <c r="C117" s="11"/>
      <c r="D117" s="10">
        <v>5879.87</v>
      </c>
      <c r="E117" s="11"/>
      <c r="F117" s="10">
        <v>0</v>
      </c>
      <c r="G117" s="11"/>
      <c r="H117" s="10">
        <v>0</v>
      </c>
      <c r="I117" s="11"/>
      <c r="J117" s="10">
        <v>0</v>
      </c>
      <c r="K117" s="11"/>
      <c r="L117" s="10">
        <v>0</v>
      </c>
      <c r="M117" s="9"/>
    </row>
    <row r="118" spans="1:13" x14ac:dyDescent="0.25">
      <c r="A118" s="2" t="s">
        <v>115</v>
      </c>
      <c r="B118" s="10">
        <v>27705.01</v>
      </c>
      <c r="C118" s="11"/>
      <c r="D118" s="10">
        <v>27705.01</v>
      </c>
      <c r="E118" s="11"/>
      <c r="F118" s="10">
        <v>0</v>
      </c>
      <c r="G118" s="11"/>
      <c r="H118" s="10">
        <v>0</v>
      </c>
      <c r="I118" s="11"/>
      <c r="J118" s="10">
        <v>0</v>
      </c>
      <c r="K118" s="11"/>
      <c r="L118" s="10">
        <v>0</v>
      </c>
      <c r="M118" s="9"/>
    </row>
    <row r="119" spans="1:13" x14ac:dyDescent="0.25">
      <c r="A119" s="2" t="s">
        <v>116</v>
      </c>
      <c r="B119" s="10">
        <v>50</v>
      </c>
      <c r="C119" s="11"/>
      <c r="D119" s="10">
        <v>50</v>
      </c>
      <c r="E119" s="11"/>
      <c r="F119" s="10">
        <v>0</v>
      </c>
      <c r="G119" s="11"/>
      <c r="H119" s="10">
        <v>0</v>
      </c>
      <c r="I119" s="11"/>
      <c r="J119" s="10">
        <v>0</v>
      </c>
      <c r="K119" s="11"/>
      <c r="L119" s="10">
        <v>0</v>
      </c>
      <c r="M119" s="9"/>
    </row>
    <row r="120" spans="1:13" x14ac:dyDescent="0.25">
      <c r="A120" s="2" t="s">
        <v>117</v>
      </c>
      <c r="B120" s="10">
        <v>1424.11</v>
      </c>
      <c r="C120" s="11"/>
      <c r="D120" s="10">
        <v>1424.11</v>
      </c>
      <c r="E120" s="11"/>
      <c r="F120" s="10">
        <v>0</v>
      </c>
      <c r="G120" s="11"/>
      <c r="H120" s="10">
        <v>0</v>
      </c>
      <c r="I120" s="11"/>
      <c r="J120" s="10">
        <v>0</v>
      </c>
      <c r="K120" s="11"/>
      <c r="L120" s="10">
        <v>0</v>
      </c>
      <c r="M120" s="9"/>
    </row>
    <row r="121" spans="1:13" x14ac:dyDescent="0.25">
      <c r="A121" s="2" t="s">
        <v>118</v>
      </c>
      <c r="B121" s="10">
        <v>1829.7</v>
      </c>
      <c r="C121" s="11"/>
      <c r="D121" s="10">
        <v>1829.7</v>
      </c>
      <c r="E121" s="11"/>
      <c r="F121" s="10">
        <v>0</v>
      </c>
      <c r="G121" s="11"/>
      <c r="H121" s="10">
        <v>0</v>
      </c>
      <c r="I121" s="11"/>
      <c r="J121" s="10">
        <v>0</v>
      </c>
      <c r="K121" s="11"/>
      <c r="L121" s="10">
        <v>0</v>
      </c>
      <c r="M121" s="9"/>
    </row>
    <row r="122" spans="1:13" x14ac:dyDescent="0.25">
      <c r="A122" s="2" t="s">
        <v>119</v>
      </c>
      <c r="B122" s="10">
        <v>29.93</v>
      </c>
      <c r="C122" s="11"/>
      <c r="D122" s="10">
        <v>29.93</v>
      </c>
      <c r="E122" s="11"/>
      <c r="F122" s="10">
        <v>0</v>
      </c>
      <c r="G122" s="11"/>
      <c r="H122" s="10">
        <v>0</v>
      </c>
      <c r="I122" s="11"/>
      <c r="J122" s="10">
        <v>0</v>
      </c>
      <c r="K122" s="11"/>
      <c r="L122" s="10">
        <v>0</v>
      </c>
      <c r="M122" s="9"/>
    </row>
    <row r="123" spans="1:13" x14ac:dyDescent="0.25">
      <c r="A123" s="2" t="s">
        <v>120</v>
      </c>
      <c r="B123" s="4">
        <v>7627.94</v>
      </c>
      <c r="C123" s="11"/>
      <c r="D123" s="4">
        <v>7627.94</v>
      </c>
      <c r="E123" s="11"/>
      <c r="F123" s="4">
        <v>0</v>
      </c>
      <c r="G123" s="11"/>
      <c r="H123" s="4">
        <v>0</v>
      </c>
      <c r="I123" s="11"/>
      <c r="J123" s="4">
        <v>0</v>
      </c>
      <c r="K123" s="11"/>
      <c r="L123" s="4">
        <v>0</v>
      </c>
      <c r="M123" s="9"/>
    </row>
    <row r="124" spans="1:13" x14ac:dyDescent="0.25">
      <c r="A124" s="2" t="s">
        <v>121</v>
      </c>
      <c r="B124" s="12"/>
      <c r="C124" s="13">
        <f>(B117+B118+B119+B120+B121+B122+B123)</f>
        <v>44546.559999999998</v>
      </c>
      <c r="D124" s="12"/>
      <c r="E124" s="13">
        <f>(D117+D118+D119+D120+D121+D122+D123)</f>
        <v>44546.559999999998</v>
      </c>
      <c r="F124" s="12"/>
      <c r="G124" s="13">
        <f>(F117+F118+F119+F120+F121+F122+F123)</f>
        <v>0</v>
      </c>
      <c r="H124" s="12"/>
      <c r="I124" s="13">
        <f>(H117+H118+H119+H120+H121+H122+H123)</f>
        <v>0</v>
      </c>
      <c r="J124" s="12"/>
      <c r="K124" s="13">
        <f>(J117+J118+J119+J120+J121+J122+J123)</f>
        <v>0</v>
      </c>
      <c r="L124" s="12"/>
      <c r="M124" s="13">
        <f>(L117+L118+L119+L120+L121+L122+L123)</f>
        <v>0</v>
      </c>
    </row>
    <row r="125" spans="1:13" x14ac:dyDescent="0.25">
      <c r="A125" s="2" t="s">
        <v>122</v>
      </c>
      <c r="B125" s="10">
        <v>7079.29</v>
      </c>
      <c r="C125" s="11"/>
      <c r="D125" s="10">
        <v>7079.29</v>
      </c>
      <c r="E125" s="11"/>
      <c r="F125" s="10">
        <v>0</v>
      </c>
      <c r="G125" s="11"/>
      <c r="H125" s="10">
        <v>0</v>
      </c>
      <c r="I125" s="11"/>
      <c r="J125" s="10">
        <v>0</v>
      </c>
      <c r="K125" s="11"/>
      <c r="L125" s="10">
        <v>0</v>
      </c>
      <c r="M125" s="9"/>
    </row>
    <row r="126" spans="1:13" x14ac:dyDescent="0.25">
      <c r="A126" s="2" t="s">
        <v>123</v>
      </c>
      <c r="B126" s="10">
        <v>17654.88</v>
      </c>
      <c r="C126" s="11"/>
      <c r="D126" s="10">
        <v>17654.88</v>
      </c>
      <c r="E126" s="11"/>
      <c r="F126" s="10">
        <v>0</v>
      </c>
      <c r="G126" s="11"/>
      <c r="H126" s="10">
        <v>0</v>
      </c>
      <c r="I126" s="11"/>
      <c r="J126" s="10">
        <v>0</v>
      </c>
      <c r="K126" s="11"/>
      <c r="L126" s="10">
        <v>0</v>
      </c>
      <c r="M126" s="9"/>
    </row>
    <row r="127" spans="1:13" x14ac:dyDescent="0.25">
      <c r="A127" s="2" t="s">
        <v>124</v>
      </c>
      <c r="B127" s="10">
        <v>1578.58</v>
      </c>
      <c r="C127" s="11"/>
      <c r="D127" s="10">
        <v>1578.58</v>
      </c>
      <c r="E127" s="11"/>
      <c r="F127" s="10">
        <v>0</v>
      </c>
      <c r="G127" s="11"/>
      <c r="H127" s="10">
        <v>0</v>
      </c>
      <c r="I127" s="11"/>
      <c r="J127" s="10">
        <v>0</v>
      </c>
      <c r="K127" s="11"/>
      <c r="L127" s="10">
        <v>0</v>
      </c>
      <c r="M127" s="9"/>
    </row>
    <row r="128" spans="1:13" x14ac:dyDescent="0.25">
      <c r="A128" s="2" t="s">
        <v>125</v>
      </c>
      <c r="B128" s="10">
        <v>413.04</v>
      </c>
      <c r="C128" s="11"/>
      <c r="D128" s="10">
        <v>413.04</v>
      </c>
      <c r="E128" s="11"/>
      <c r="F128" s="10">
        <v>0</v>
      </c>
      <c r="G128" s="11"/>
      <c r="H128" s="10">
        <v>0</v>
      </c>
      <c r="I128" s="11"/>
      <c r="J128" s="10">
        <v>0</v>
      </c>
      <c r="K128" s="11"/>
      <c r="L128" s="10">
        <v>0</v>
      </c>
      <c r="M128" s="9"/>
    </row>
    <row r="129" spans="1:13" x14ac:dyDescent="0.25">
      <c r="A129" s="2" t="s">
        <v>126</v>
      </c>
      <c r="B129" s="4">
        <v>6464.63</v>
      </c>
      <c r="C129" s="11"/>
      <c r="D129" s="4">
        <v>6464.63</v>
      </c>
      <c r="E129" s="11"/>
      <c r="F129" s="4">
        <v>0</v>
      </c>
      <c r="G129" s="11"/>
      <c r="H129" s="4">
        <v>0</v>
      </c>
      <c r="I129" s="11"/>
      <c r="J129" s="4">
        <v>0</v>
      </c>
      <c r="K129" s="11"/>
      <c r="L129" s="4">
        <v>0</v>
      </c>
      <c r="M129" s="9"/>
    </row>
    <row r="130" spans="1:13" x14ac:dyDescent="0.25">
      <c r="A130" s="2" t="s">
        <v>127</v>
      </c>
      <c r="B130" s="12"/>
      <c r="C130" s="13">
        <f>(B125+B126+B127+B128+B129)</f>
        <v>33190.42</v>
      </c>
      <c r="D130" s="12"/>
      <c r="E130" s="13">
        <f>(D125+D126+D127+D128+D129)</f>
        <v>33190.42</v>
      </c>
      <c r="F130" s="12"/>
      <c r="G130" s="13">
        <f>(F125+F126+F127+F128+F129)</f>
        <v>0</v>
      </c>
      <c r="H130" s="12"/>
      <c r="I130" s="13">
        <f>(H125+H126+H127+H128+H129)</f>
        <v>0</v>
      </c>
      <c r="J130" s="12"/>
      <c r="K130" s="13">
        <f>(J125+J126+J127+J128+J129)</f>
        <v>0</v>
      </c>
      <c r="L130" s="12"/>
      <c r="M130" s="13">
        <f>(L125+L126+L127+L128+L129)</f>
        <v>0</v>
      </c>
    </row>
    <row r="131" spans="1:13" x14ac:dyDescent="0.25">
      <c r="A131" s="2" t="s">
        <v>128</v>
      </c>
      <c r="B131" s="10">
        <v>51.77</v>
      </c>
      <c r="C131" s="11"/>
      <c r="D131" s="10">
        <v>0</v>
      </c>
      <c r="E131" s="11"/>
      <c r="F131" s="10">
        <v>0</v>
      </c>
      <c r="G131" s="11"/>
      <c r="H131" s="10">
        <v>51.77</v>
      </c>
      <c r="I131" s="11"/>
      <c r="J131" s="10">
        <v>0</v>
      </c>
      <c r="K131" s="11"/>
      <c r="L131" s="10">
        <v>0</v>
      </c>
      <c r="M131" s="9"/>
    </row>
    <row r="132" spans="1:13" x14ac:dyDescent="0.25">
      <c r="A132" s="2" t="s">
        <v>129</v>
      </c>
      <c r="B132" s="10">
        <v>3165.75</v>
      </c>
      <c r="C132" s="11"/>
      <c r="D132" s="10">
        <v>0</v>
      </c>
      <c r="E132" s="11"/>
      <c r="F132" s="10">
        <v>0</v>
      </c>
      <c r="G132" s="11"/>
      <c r="H132" s="10">
        <v>3165.75</v>
      </c>
      <c r="I132" s="11"/>
      <c r="J132" s="10">
        <v>0</v>
      </c>
      <c r="K132" s="11"/>
      <c r="L132" s="10">
        <v>0</v>
      </c>
      <c r="M132" s="9"/>
    </row>
    <row r="133" spans="1:13" x14ac:dyDescent="0.25">
      <c r="A133" s="2" t="s">
        <v>130</v>
      </c>
      <c r="B133" s="10">
        <v>4136.38</v>
      </c>
      <c r="C133" s="11"/>
      <c r="D133" s="10">
        <v>0</v>
      </c>
      <c r="E133" s="11"/>
      <c r="F133" s="10">
        <v>0</v>
      </c>
      <c r="G133" s="11"/>
      <c r="H133" s="10">
        <v>4136.38</v>
      </c>
      <c r="I133" s="11"/>
      <c r="J133" s="10">
        <v>0</v>
      </c>
      <c r="K133" s="11"/>
      <c r="L133" s="10">
        <v>0</v>
      </c>
      <c r="M133" s="9"/>
    </row>
    <row r="134" spans="1:13" x14ac:dyDescent="0.25">
      <c r="A134" s="2" t="s">
        <v>131</v>
      </c>
      <c r="B134" s="10">
        <v>3034.71</v>
      </c>
      <c r="C134" s="11"/>
      <c r="D134" s="10">
        <v>0</v>
      </c>
      <c r="E134" s="11"/>
      <c r="F134" s="10">
        <v>0</v>
      </c>
      <c r="G134" s="11"/>
      <c r="H134" s="10">
        <v>3034.71</v>
      </c>
      <c r="I134" s="11"/>
      <c r="J134" s="10">
        <v>0</v>
      </c>
      <c r="K134" s="11"/>
      <c r="L134" s="10">
        <v>0</v>
      </c>
      <c r="M134" s="9"/>
    </row>
    <row r="135" spans="1:13" x14ac:dyDescent="0.25">
      <c r="A135" s="2" t="s">
        <v>132</v>
      </c>
      <c r="B135" s="4">
        <v>4807.1099999999997</v>
      </c>
      <c r="C135" s="11"/>
      <c r="D135" s="4">
        <v>0</v>
      </c>
      <c r="E135" s="11"/>
      <c r="F135" s="4">
        <v>0</v>
      </c>
      <c r="G135" s="11"/>
      <c r="H135" s="4">
        <v>4807.1099999999997</v>
      </c>
      <c r="I135" s="11"/>
      <c r="J135" s="4">
        <v>0</v>
      </c>
      <c r="K135" s="11"/>
      <c r="L135" s="4">
        <v>0</v>
      </c>
      <c r="M135" s="9"/>
    </row>
    <row r="136" spans="1:13" x14ac:dyDescent="0.25">
      <c r="A136" s="2" t="s">
        <v>133</v>
      </c>
      <c r="B136" s="12"/>
      <c r="C136" s="13">
        <f>(B131+B132+B133+B134+B135)</f>
        <v>15195.720000000001</v>
      </c>
      <c r="D136" s="12"/>
      <c r="E136" s="13">
        <f>(D131+D132+D133+D134+D135)</f>
        <v>0</v>
      </c>
      <c r="F136" s="12"/>
      <c r="G136" s="13">
        <f>(F131+F132+F133+F134+F135)</f>
        <v>0</v>
      </c>
      <c r="H136" s="12"/>
      <c r="I136" s="13">
        <f>(H131+H132+H133+H134+H135)</f>
        <v>15195.720000000001</v>
      </c>
      <c r="J136" s="12"/>
      <c r="K136" s="13">
        <f>(J131+J132+J133+J134+J135)</f>
        <v>0</v>
      </c>
      <c r="L136" s="12"/>
      <c r="M136" s="13">
        <f>(L131+L132+L133+L134+L135)</f>
        <v>0</v>
      </c>
    </row>
    <row r="137" spans="1:13" x14ac:dyDescent="0.25">
      <c r="A137" s="2" t="s">
        <v>134</v>
      </c>
      <c r="B137" s="10">
        <v>979.83</v>
      </c>
      <c r="C137" s="11"/>
      <c r="D137" s="10">
        <v>0</v>
      </c>
      <c r="E137" s="11"/>
      <c r="F137" s="10">
        <v>0</v>
      </c>
      <c r="G137" s="11"/>
      <c r="H137" s="10">
        <v>0</v>
      </c>
      <c r="I137" s="11"/>
      <c r="J137" s="10">
        <v>979.83</v>
      </c>
      <c r="K137" s="11"/>
      <c r="L137" s="10">
        <v>0</v>
      </c>
      <c r="M137" s="9"/>
    </row>
    <row r="138" spans="1:13" x14ac:dyDescent="0.25">
      <c r="A138" s="2" t="s">
        <v>135</v>
      </c>
      <c r="B138" s="10">
        <v>2078.83</v>
      </c>
      <c r="C138" s="11"/>
      <c r="D138" s="10">
        <v>0</v>
      </c>
      <c r="E138" s="11"/>
      <c r="F138" s="10">
        <v>0</v>
      </c>
      <c r="G138" s="11"/>
      <c r="H138" s="10">
        <v>0</v>
      </c>
      <c r="I138" s="11"/>
      <c r="J138" s="10">
        <v>2078.83</v>
      </c>
      <c r="K138" s="11"/>
      <c r="L138" s="10">
        <v>0</v>
      </c>
      <c r="M138" s="9"/>
    </row>
    <row r="139" spans="1:13" x14ac:dyDescent="0.25">
      <c r="A139" s="2" t="s">
        <v>136</v>
      </c>
      <c r="B139" s="10">
        <v>9100.4500000000007</v>
      </c>
      <c r="C139" s="11"/>
      <c r="D139" s="10">
        <v>0</v>
      </c>
      <c r="E139" s="11"/>
      <c r="F139" s="10">
        <v>0</v>
      </c>
      <c r="G139" s="11"/>
      <c r="H139" s="10">
        <v>0</v>
      </c>
      <c r="I139" s="11"/>
      <c r="J139" s="10">
        <v>9100.4500000000007</v>
      </c>
      <c r="K139" s="11"/>
      <c r="L139" s="10">
        <v>0</v>
      </c>
      <c r="M139" s="9"/>
    </row>
    <row r="140" spans="1:13" x14ac:dyDescent="0.25">
      <c r="A140" s="2" t="s">
        <v>137</v>
      </c>
      <c r="B140" s="10">
        <v>17486.52</v>
      </c>
      <c r="C140" s="11"/>
      <c r="D140" s="10">
        <v>0</v>
      </c>
      <c r="E140" s="11"/>
      <c r="F140" s="10">
        <v>0</v>
      </c>
      <c r="G140" s="11"/>
      <c r="H140" s="10">
        <v>0</v>
      </c>
      <c r="I140" s="11"/>
      <c r="J140" s="10">
        <v>17486.52</v>
      </c>
      <c r="K140" s="11"/>
      <c r="L140" s="10">
        <v>0</v>
      </c>
      <c r="M140" s="9"/>
    </row>
    <row r="141" spans="1:13" x14ac:dyDescent="0.25">
      <c r="A141" s="2" t="s">
        <v>138</v>
      </c>
      <c r="B141" s="10">
        <v>-600</v>
      </c>
      <c r="C141" s="11"/>
      <c r="D141" s="10">
        <v>0</v>
      </c>
      <c r="E141" s="11"/>
      <c r="F141" s="10">
        <v>0</v>
      </c>
      <c r="G141" s="11"/>
      <c r="H141" s="10">
        <v>0</v>
      </c>
      <c r="I141" s="11"/>
      <c r="J141" s="10">
        <v>-600</v>
      </c>
      <c r="K141" s="11"/>
      <c r="L141" s="10">
        <v>0</v>
      </c>
      <c r="M141" s="9"/>
    </row>
    <row r="142" spans="1:13" x14ac:dyDescent="0.25">
      <c r="A142" s="2" t="s">
        <v>139</v>
      </c>
      <c r="B142" s="10">
        <v>10702.14</v>
      </c>
      <c r="C142" s="11"/>
      <c r="D142" s="10">
        <v>0</v>
      </c>
      <c r="E142" s="11"/>
      <c r="F142" s="10">
        <v>0</v>
      </c>
      <c r="G142" s="11"/>
      <c r="H142" s="10">
        <v>0</v>
      </c>
      <c r="I142" s="11"/>
      <c r="J142" s="10">
        <v>10702.14</v>
      </c>
      <c r="K142" s="11"/>
      <c r="L142" s="10">
        <v>0</v>
      </c>
      <c r="M142" s="9"/>
    </row>
    <row r="143" spans="1:13" x14ac:dyDescent="0.25">
      <c r="A143" s="2" t="s">
        <v>140</v>
      </c>
      <c r="B143" s="10">
        <v>411.44</v>
      </c>
      <c r="C143" s="11"/>
      <c r="D143" s="10">
        <v>0</v>
      </c>
      <c r="E143" s="11"/>
      <c r="F143" s="10">
        <v>0</v>
      </c>
      <c r="G143" s="11"/>
      <c r="H143" s="10">
        <v>0</v>
      </c>
      <c r="I143" s="11"/>
      <c r="J143" s="10">
        <v>411.44</v>
      </c>
      <c r="K143" s="11"/>
      <c r="L143" s="10">
        <v>0</v>
      </c>
      <c r="M143" s="9"/>
    </row>
    <row r="144" spans="1:13" x14ac:dyDescent="0.25">
      <c r="A144" s="2" t="s">
        <v>141</v>
      </c>
      <c r="B144" s="4">
        <v>18175.03</v>
      </c>
      <c r="C144" s="11"/>
      <c r="D144" s="4">
        <v>0</v>
      </c>
      <c r="E144" s="11"/>
      <c r="F144" s="4">
        <v>0</v>
      </c>
      <c r="G144" s="11"/>
      <c r="H144" s="4">
        <v>0</v>
      </c>
      <c r="I144" s="11"/>
      <c r="J144" s="4">
        <v>18175.03</v>
      </c>
      <c r="K144" s="11"/>
      <c r="L144" s="4">
        <v>0</v>
      </c>
      <c r="M144" s="9"/>
    </row>
    <row r="145" spans="1:13" x14ac:dyDescent="0.25">
      <c r="A145" s="2" t="s">
        <v>142</v>
      </c>
      <c r="B145" s="12"/>
      <c r="C145" s="13">
        <f>(B137+B138+B139+B140+B141+B142+B143+B144)</f>
        <v>58334.240000000005</v>
      </c>
      <c r="D145" s="12"/>
      <c r="E145" s="13">
        <f>(D137+D138+D139+D140+D141+D142+D143+D144)</f>
        <v>0</v>
      </c>
      <c r="F145" s="12"/>
      <c r="G145" s="13">
        <f>(F137+F138+F139+F140+F141+F142+F143+F144)</f>
        <v>0</v>
      </c>
      <c r="H145" s="12"/>
      <c r="I145" s="13">
        <f>(H137+H138+H139+H140+H141+H142+H143+H144)</f>
        <v>0</v>
      </c>
      <c r="J145" s="12"/>
      <c r="K145" s="13">
        <f>(J137+J138+J139+J140+J141+J142+J143+J144)</f>
        <v>58334.240000000005</v>
      </c>
      <c r="L145" s="12"/>
      <c r="M145" s="13">
        <f>(L137+L138+L139+L140+L141+L142+L143+L144)</f>
        <v>0</v>
      </c>
    </row>
    <row r="146" spans="1:13" x14ac:dyDescent="0.25">
      <c r="A146" s="2" t="s">
        <v>143</v>
      </c>
      <c r="B146" s="10">
        <v>7080</v>
      </c>
      <c r="C146" s="11"/>
      <c r="D146" s="10">
        <v>0</v>
      </c>
      <c r="E146" s="11"/>
      <c r="F146" s="10">
        <v>7080</v>
      </c>
      <c r="G146" s="11"/>
      <c r="H146" s="10">
        <v>0</v>
      </c>
      <c r="I146" s="11"/>
      <c r="J146" s="10">
        <v>0</v>
      </c>
      <c r="K146" s="11"/>
      <c r="L146" s="10">
        <v>0</v>
      </c>
      <c r="M146" s="9"/>
    </row>
    <row r="147" spans="1:13" x14ac:dyDescent="0.25">
      <c r="A147" s="2" t="s">
        <v>144</v>
      </c>
      <c r="B147" s="10">
        <v>122.41</v>
      </c>
      <c r="C147" s="11"/>
      <c r="D147" s="10">
        <v>7.45</v>
      </c>
      <c r="E147" s="11"/>
      <c r="F147" s="10">
        <v>114.96</v>
      </c>
      <c r="G147" s="11"/>
      <c r="H147" s="10">
        <v>0</v>
      </c>
      <c r="I147" s="11"/>
      <c r="J147" s="10">
        <v>0</v>
      </c>
      <c r="K147" s="11"/>
      <c r="L147" s="10">
        <v>0</v>
      </c>
      <c r="M147" s="9"/>
    </row>
    <row r="148" spans="1:13" x14ac:dyDescent="0.25">
      <c r="A148" s="2" t="s">
        <v>145</v>
      </c>
      <c r="B148" s="10">
        <v>780.99</v>
      </c>
      <c r="C148" s="11"/>
      <c r="D148" s="10">
        <v>0</v>
      </c>
      <c r="E148" s="11"/>
      <c r="F148" s="10">
        <v>780.99</v>
      </c>
      <c r="G148" s="11"/>
      <c r="H148" s="10">
        <v>0</v>
      </c>
      <c r="I148" s="11"/>
      <c r="J148" s="10">
        <v>0</v>
      </c>
      <c r="K148" s="11"/>
      <c r="L148" s="10">
        <v>0</v>
      </c>
      <c r="M148" s="9"/>
    </row>
    <row r="149" spans="1:13" x14ac:dyDescent="0.25">
      <c r="A149" s="2" t="s">
        <v>146</v>
      </c>
      <c r="B149" s="10">
        <v>5820</v>
      </c>
      <c r="C149" s="11"/>
      <c r="D149" s="10">
        <v>5820</v>
      </c>
      <c r="E149" s="11"/>
      <c r="F149" s="10">
        <v>0</v>
      </c>
      <c r="G149" s="11"/>
      <c r="H149" s="10">
        <v>0</v>
      </c>
      <c r="I149" s="11"/>
      <c r="J149" s="10">
        <v>0</v>
      </c>
      <c r="K149" s="11"/>
      <c r="L149" s="10">
        <v>0</v>
      </c>
      <c r="M149" s="9"/>
    </row>
    <row r="150" spans="1:13" x14ac:dyDescent="0.25">
      <c r="A150" s="2" t="s">
        <v>147</v>
      </c>
      <c r="B150" s="10">
        <v>233.35</v>
      </c>
      <c r="C150" s="11"/>
      <c r="D150" s="10">
        <v>125</v>
      </c>
      <c r="E150" s="11"/>
      <c r="F150" s="10">
        <v>55</v>
      </c>
      <c r="G150" s="11"/>
      <c r="H150" s="10">
        <v>0</v>
      </c>
      <c r="I150" s="11"/>
      <c r="J150" s="10">
        <v>53.35</v>
      </c>
      <c r="K150" s="11"/>
      <c r="L150" s="10">
        <v>0</v>
      </c>
      <c r="M150" s="9"/>
    </row>
    <row r="151" spans="1:13" x14ac:dyDescent="0.25">
      <c r="A151" s="2" t="s">
        <v>148</v>
      </c>
      <c r="B151" s="10">
        <v>1321.89</v>
      </c>
      <c r="C151" s="11"/>
      <c r="D151" s="10">
        <v>1321.89</v>
      </c>
      <c r="E151" s="11"/>
      <c r="F151" s="10">
        <v>0</v>
      </c>
      <c r="G151" s="11"/>
      <c r="H151" s="10">
        <v>0</v>
      </c>
      <c r="I151" s="11"/>
      <c r="J151" s="10">
        <v>0</v>
      </c>
      <c r="K151" s="11"/>
      <c r="L151" s="10">
        <v>0</v>
      </c>
      <c r="M151" s="9"/>
    </row>
    <row r="152" spans="1:13" x14ac:dyDescent="0.25">
      <c r="A152" s="2" t="s">
        <v>149</v>
      </c>
      <c r="B152" s="10">
        <v>2103.5500000000002</v>
      </c>
      <c r="C152" s="11"/>
      <c r="D152" s="10">
        <v>8.9700000000000006</v>
      </c>
      <c r="E152" s="11"/>
      <c r="F152" s="10">
        <v>43.92</v>
      </c>
      <c r="G152" s="11"/>
      <c r="H152" s="10">
        <v>0</v>
      </c>
      <c r="I152" s="11"/>
      <c r="J152" s="10">
        <v>2050.66</v>
      </c>
      <c r="K152" s="11"/>
      <c r="L152" s="10">
        <v>0</v>
      </c>
      <c r="M152" s="9"/>
    </row>
    <row r="153" spans="1:13" x14ac:dyDescent="0.25">
      <c r="A153" s="2" t="s">
        <v>150</v>
      </c>
      <c r="B153" s="10">
        <v>207.15</v>
      </c>
      <c r="C153" s="11"/>
      <c r="D153" s="10">
        <v>0</v>
      </c>
      <c r="E153" s="11"/>
      <c r="F153" s="10">
        <v>207.15</v>
      </c>
      <c r="G153" s="11"/>
      <c r="H153" s="10">
        <v>0</v>
      </c>
      <c r="I153" s="11"/>
      <c r="J153" s="10">
        <v>0</v>
      </c>
      <c r="K153" s="11"/>
      <c r="L153" s="10">
        <v>0</v>
      </c>
      <c r="M153" s="9"/>
    </row>
    <row r="154" spans="1:13" x14ac:dyDescent="0.25">
      <c r="A154" s="2" t="s">
        <v>151</v>
      </c>
      <c r="B154" s="10">
        <v>441.45</v>
      </c>
      <c r="C154" s="11"/>
      <c r="D154" s="10">
        <v>246.63</v>
      </c>
      <c r="E154" s="11"/>
      <c r="F154" s="10">
        <v>194.82</v>
      </c>
      <c r="G154" s="11"/>
      <c r="H154" s="10">
        <v>0</v>
      </c>
      <c r="I154" s="11"/>
      <c r="J154" s="10">
        <v>0</v>
      </c>
      <c r="K154" s="11"/>
      <c r="L154" s="10">
        <v>0</v>
      </c>
      <c r="M154" s="9"/>
    </row>
    <row r="155" spans="1:13" x14ac:dyDescent="0.25">
      <c r="A155" s="2" t="s">
        <v>152</v>
      </c>
      <c r="B155" s="4">
        <v>933.49</v>
      </c>
      <c r="C155" s="11"/>
      <c r="D155" s="4">
        <v>933.49</v>
      </c>
      <c r="E155" s="11"/>
      <c r="F155" s="4">
        <v>0</v>
      </c>
      <c r="G155" s="11"/>
      <c r="H155" s="4">
        <v>0</v>
      </c>
      <c r="I155" s="11"/>
      <c r="J155" s="4">
        <v>0</v>
      </c>
      <c r="K155" s="11"/>
      <c r="L155" s="4">
        <v>0</v>
      </c>
      <c r="M155" s="9"/>
    </row>
    <row r="156" spans="1:13" x14ac:dyDescent="0.25">
      <c r="A156" s="2" t="s">
        <v>153</v>
      </c>
      <c r="B156" s="12"/>
      <c r="C156" s="13">
        <f>(B146+B147+B148+B149+B150+B151+B152+B153+B154+B155)</f>
        <v>19044.280000000002</v>
      </c>
      <c r="D156" s="12"/>
      <c r="E156" s="13">
        <f>(D146+D147+D148+D149+D150+D151+D152+D153+D154+D155)</f>
        <v>8463.43</v>
      </c>
      <c r="F156" s="12"/>
      <c r="G156" s="13">
        <f>(F146+F147+F148+F149+F150+F151+F152+F153+F154+F155)</f>
        <v>8476.84</v>
      </c>
      <c r="H156" s="12"/>
      <c r="I156" s="13">
        <f>(H146+H147+H148+H149+H150+H151+H152+H153+H154+H155)</f>
        <v>0</v>
      </c>
      <c r="J156" s="12"/>
      <c r="K156" s="13">
        <f>(J146+J147+J148+J149+J150+J151+J152+J153+J154+J155)</f>
        <v>2104.0099999999998</v>
      </c>
      <c r="L156" s="12"/>
      <c r="M156" s="13">
        <f>(L146+L147+L148+L149+L150+L151+L152+L153+L154+L155)</f>
        <v>0</v>
      </c>
    </row>
    <row r="157" spans="1:13" x14ac:dyDescent="0.25">
      <c r="A157" s="2" t="s">
        <v>154</v>
      </c>
      <c r="B157" s="10">
        <v>15000</v>
      </c>
      <c r="C157" s="11"/>
      <c r="D157" s="10">
        <v>15000</v>
      </c>
      <c r="E157" s="11"/>
      <c r="F157" s="10">
        <v>0</v>
      </c>
      <c r="G157" s="11"/>
      <c r="H157" s="10">
        <v>0</v>
      </c>
      <c r="I157" s="11"/>
      <c r="J157" s="10">
        <v>0</v>
      </c>
      <c r="K157" s="11"/>
      <c r="L157" s="10">
        <v>0</v>
      </c>
      <c r="M157" s="9"/>
    </row>
    <row r="158" spans="1:13" x14ac:dyDescent="0.25">
      <c r="A158" s="2" t="s">
        <v>155</v>
      </c>
      <c r="B158" s="10">
        <v>8533.5</v>
      </c>
      <c r="C158" s="11"/>
      <c r="D158" s="10">
        <v>0</v>
      </c>
      <c r="E158" s="11"/>
      <c r="F158" s="10">
        <v>0</v>
      </c>
      <c r="G158" s="11"/>
      <c r="H158" s="10">
        <v>0</v>
      </c>
      <c r="I158" s="11"/>
      <c r="J158" s="10">
        <v>8533.5</v>
      </c>
      <c r="K158" s="11"/>
      <c r="L158" s="10">
        <v>0</v>
      </c>
      <c r="M158" s="9"/>
    </row>
    <row r="159" spans="1:13" x14ac:dyDescent="0.25">
      <c r="A159" s="2" t="s">
        <v>156</v>
      </c>
      <c r="B159" s="10">
        <v>9901.0300000000007</v>
      </c>
      <c r="C159" s="11"/>
      <c r="D159" s="10">
        <v>4980</v>
      </c>
      <c r="E159" s="11"/>
      <c r="F159" s="10">
        <v>0</v>
      </c>
      <c r="G159" s="11"/>
      <c r="H159" s="10">
        <v>0</v>
      </c>
      <c r="I159" s="11"/>
      <c r="J159" s="10">
        <v>4921.03</v>
      </c>
      <c r="K159" s="11"/>
      <c r="L159" s="10">
        <v>0</v>
      </c>
      <c r="M159" s="9"/>
    </row>
    <row r="160" spans="1:13" x14ac:dyDescent="0.25">
      <c r="A160" s="2" t="s">
        <v>157</v>
      </c>
      <c r="B160" s="4">
        <v>34492.57</v>
      </c>
      <c r="C160" s="11"/>
      <c r="D160" s="4">
        <v>16730.82</v>
      </c>
      <c r="E160" s="11"/>
      <c r="F160" s="4">
        <v>17761.75</v>
      </c>
      <c r="G160" s="11"/>
      <c r="H160" s="4">
        <v>0</v>
      </c>
      <c r="I160" s="11"/>
      <c r="J160" s="4">
        <v>0</v>
      </c>
      <c r="K160" s="11"/>
      <c r="L160" s="4">
        <v>0</v>
      </c>
      <c r="M160" s="9"/>
    </row>
    <row r="161" spans="1:13" x14ac:dyDescent="0.25">
      <c r="A161" s="2" t="s">
        <v>158</v>
      </c>
      <c r="B161" s="12"/>
      <c r="C161" s="13">
        <f>(B157+B158+B159+B160)</f>
        <v>67927.100000000006</v>
      </c>
      <c r="D161" s="12"/>
      <c r="E161" s="13">
        <f>(D157+D158+D159+D160)</f>
        <v>36710.82</v>
      </c>
      <c r="F161" s="12"/>
      <c r="G161" s="13">
        <f>(F157+F158+F159+F160)</f>
        <v>17761.75</v>
      </c>
      <c r="H161" s="12"/>
      <c r="I161" s="13">
        <f>(H157+H158+H159+H160)</f>
        <v>0</v>
      </c>
      <c r="J161" s="12"/>
      <c r="K161" s="13">
        <f>(J157+J158+J159+J160)</f>
        <v>13454.529999999999</v>
      </c>
      <c r="L161" s="12"/>
      <c r="M161" s="13">
        <f>(L157+L158+L159+L160)</f>
        <v>0</v>
      </c>
    </row>
    <row r="162" spans="1:13" x14ac:dyDescent="0.25">
      <c r="A162" s="2" t="s">
        <v>159</v>
      </c>
      <c r="B162" s="4">
        <v>25793</v>
      </c>
      <c r="C162" s="11"/>
      <c r="D162" s="4">
        <v>25793</v>
      </c>
      <c r="E162" s="11"/>
      <c r="F162" s="4">
        <v>0</v>
      </c>
      <c r="G162" s="11"/>
      <c r="H162" s="4">
        <v>0</v>
      </c>
      <c r="I162" s="11"/>
      <c r="J162" s="4">
        <v>0</v>
      </c>
      <c r="K162" s="11"/>
      <c r="L162" s="4">
        <v>0</v>
      </c>
      <c r="M162" s="9"/>
    </row>
    <row r="163" spans="1:13" x14ac:dyDescent="0.25">
      <c r="A163" s="2" t="s">
        <v>160</v>
      </c>
      <c r="B163" s="12"/>
      <c r="C163" s="14">
        <f>(B162)</f>
        <v>25793</v>
      </c>
      <c r="D163" s="12"/>
      <c r="E163" s="14">
        <f>(D162)</f>
        <v>25793</v>
      </c>
      <c r="F163" s="12"/>
      <c r="G163" s="14">
        <f>(F162)</f>
        <v>0</v>
      </c>
      <c r="H163" s="12"/>
      <c r="I163" s="14">
        <f>(H162)</f>
        <v>0</v>
      </c>
      <c r="J163" s="12"/>
      <c r="K163" s="14">
        <f>(J162)</f>
        <v>0</v>
      </c>
      <c r="L163" s="12"/>
      <c r="M163" s="14">
        <f>(L162)</f>
        <v>0</v>
      </c>
    </row>
    <row r="164" spans="1:13" x14ac:dyDescent="0.25">
      <c r="A164" s="3" t="s">
        <v>161</v>
      </c>
      <c r="B164" s="12"/>
      <c r="C164" s="15">
        <f>SUBTOTAL(9,C92:C163)</f>
        <v>484382.6</v>
      </c>
      <c r="D164" s="12"/>
      <c r="E164" s="15">
        <f>SUBTOTAL(9,E92:E163)</f>
        <v>275314.55</v>
      </c>
      <c r="F164" s="12"/>
      <c r="G164" s="15">
        <f>SUBTOTAL(9,G92:G163)</f>
        <v>26630.38</v>
      </c>
      <c r="H164" s="12"/>
      <c r="I164" s="15">
        <f>SUBTOTAL(9,I92:I163)</f>
        <v>15195.720000000001</v>
      </c>
      <c r="J164" s="12"/>
      <c r="K164" s="15">
        <f>SUBTOTAL(9,K92:K163)</f>
        <v>167241.95000000001</v>
      </c>
      <c r="L164" s="12"/>
      <c r="M164" s="15">
        <f>SUBTOTAL(9,M92:M163)</f>
        <v>0</v>
      </c>
    </row>
    <row r="165" spans="1:13" x14ac:dyDescent="0.25">
      <c r="B165" s="8"/>
      <c r="C165" s="9"/>
      <c r="D165" s="8"/>
      <c r="E165" s="9"/>
      <c r="F165" s="8"/>
      <c r="G165" s="9"/>
      <c r="H165" s="8"/>
      <c r="I165" s="9"/>
      <c r="J165" s="8"/>
      <c r="K165" s="9"/>
      <c r="L165" s="8"/>
      <c r="M165" s="9"/>
    </row>
    <row r="166" spans="1:13" x14ac:dyDescent="0.25">
      <c r="A166" s="3" t="s">
        <v>162</v>
      </c>
      <c r="B166" s="8"/>
      <c r="C166" s="9"/>
      <c r="D166" s="8"/>
      <c r="E166" s="9"/>
      <c r="F166" s="8"/>
      <c r="G166" s="9"/>
      <c r="H166" s="8"/>
      <c r="I166" s="9"/>
      <c r="J166" s="8"/>
      <c r="K166" s="9"/>
      <c r="L166" s="8"/>
      <c r="M166" s="9"/>
    </row>
    <row r="167" spans="1:13" x14ac:dyDescent="0.25">
      <c r="A167" s="2" t="s">
        <v>163</v>
      </c>
      <c r="B167" s="10">
        <v>52649.99</v>
      </c>
      <c r="C167" s="11"/>
      <c r="D167" s="10">
        <v>0</v>
      </c>
      <c r="E167" s="11"/>
      <c r="F167" s="10">
        <v>0</v>
      </c>
      <c r="G167" s="11"/>
      <c r="H167" s="10">
        <v>0</v>
      </c>
      <c r="I167" s="11"/>
      <c r="J167" s="10">
        <v>0</v>
      </c>
      <c r="K167" s="11"/>
      <c r="L167" s="10">
        <v>52649.99</v>
      </c>
      <c r="M167" s="9"/>
    </row>
    <row r="168" spans="1:13" x14ac:dyDescent="0.25">
      <c r="A168" s="2" t="s">
        <v>164</v>
      </c>
      <c r="B168" s="10">
        <v>7509.9</v>
      </c>
      <c r="C168" s="11"/>
      <c r="D168" s="10">
        <v>0</v>
      </c>
      <c r="E168" s="11"/>
      <c r="F168" s="10">
        <v>0</v>
      </c>
      <c r="G168" s="11"/>
      <c r="H168" s="10">
        <v>0</v>
      </c>
      <c r="I168" s="11"/>
      <c r="J168" s="10">
        <v>0</v>
      </c>
      <c r="K168" s="11"/>
      <c r="L168" s="10">
        <v>7509.9</v>
      </c>
      <c r="M168" s="9"/>
    </row>
    <row r="169" spans="1:13" x14ac:dyDescent="0.25">
      <c r="A169" s="2" t="s">
        <v>165</v>
      </c>
      <c r="B169" s="10">
        <v>18145</v>
      </c>
      <c r="C169" s="11"/>
      <c r="D169" s="10">
        <v>0</v>
      </c>
      <c r="E169" s="11"/>
      <c r="F169" s="10">
        <v>0</v>
      </c>
      <c r="G169" s="11"/>
      <c r="H169" s="10">
        <v>0</v>
      </c>
      <c r="I169" s="11"/>
      <c r="J169" s="10">
        <v>0</v>
      </c>
      <c r="K169" s="11"/>
      <c r="L169" s="10">
        <v>18145</v>
      </c>
      <c r="M169" s="9"/>
    </row>
    <row r="170" spans="1:13" x14ac:dyDescent="0.25">
      <c r="A170" s="2" t="s">
        <v>166</v>
      </c>
      <c r="B170" s="4">
        <v>9000</v>
      </c>
      <c r="C170" s="11"/>
      <c r="D170" s="4">
        <v>0</v>
      </c>
      <c r="E170" s="11"/>
      <c r="F170" s="4">
        <v>0</v>
      </c>
      <c r="G170" s="11"/>
      <c r="H170" s="4">
        <v>0</v>
      </c>
      <c r="I170" s="11"/>
      <c r="J170" s="4">
        <v>0</v>
      </c>
      <c r="K170" s="11"/>
      <c r="L170" s="4">
        <v>9000</v>
      </c>
      <c r="M170" s="9"/>
    </row>
    <row r="171" spans="1:13" x14ac:dyDescent="0.25">
      <c r="A171" s="2" t="s">
        <v>167</v>
      </c>
      <c r="B171" s="12"/>
      <c r="C171" s="13">
        <f>(B167+B168+B169+B170)</f>
        <v>87304.89</v>
      </c>
      <c r="D171" s="12"/>
      <c r="E171" s="13">
        <f>(D167+D168+D169+D170)</f>
        <v>0</v>
      </c>
      <c r="F171" s="12"/>
      <c r="G171" s="13">
        <f>(F167+F168+F169+F170)</f>
        <v>0</v>
      </c>
      <c r="H171" s="12"/>
      <c r="I171" s="13">
        <f>(H167+H168+H169+H170)</f>
        <v>0</v>
      </c>
      <c r="J171" s="12"/>
      <c r="K171" s="13">
        <f>(J167+J168+J169+J170)</f>
        <v>0</v>
      </c>
      <c r="L171" s="12"/>
      <c r="M171" s="13">
        <f>(L167+L168+L169+L170)</f>
        <v>87304.89</v>
      </c>
    </row>
    <row r="172" spans="1:13" x14ac:dyDescent="0.25">
      <c r="A172" s="2" t="s">
        <v>168</v>
      </c>
      <c r="B172" s="10">
        <v>-9000</v>
      </c>
      <c r="C172" s="11"/>
      <c r="D172" s="10">
        <v>0</v>
      </c>
      <c r="E172" s="11"/>
      <c r="F172" s="10">
        <v>0</v>
      </c>
      <c r="G172" s="11"/>
      <c r="H172" s="10">
        <v>0</v>
      </c>
      <c r="I172" s="11"/>
      <c r="J172" s="10">
        <v>0</v>
      </c>
      <c r="K172" s="11"/>
      <c r="L172" s="10">
        <v>-9000</v>
      </c>
      <c r="M172" s="9"/>
    </row>
    <row r="173" spans="1:13" x14ac:dyDescent="0.25">
      <c r="A173" s="2" t="s">
        <v>169</v>
      </c>
      <c r="B173" s="10">
        <v>-25793</v>
      </c>
      <c r="C173" s="11"/>
      <c r="D173" s="10">
        <v>0</v>
      </c>
      <c r="E173" s="11"/>
      <c r="F173" s="10">
        <v>0</v>
      </c>
      <c r="G173" s="11"/>
      <c r="H173" s="10">
        <v>0</v>
      </c>
      <c r="I173" s="11"/>
      <c r="J173" s="10">
        <v>0</v>
      </c>
      <c r="K173" s="11"/>
      <c r="L173" s="10">
        <v>-25793</v>
      </c>
      <c r="M173" s="9"/>
    </row>
    <row r="174" spans="1:13" x14ac:dyDescent="0.25">
      <c r="A174" s="2" t="s">
        <v>170</v>
      </c>
      <c r="B174" s="4">
        <v>-52416</v>
      </c>
      <c r="C174" s="11"/>
      <c r="D174" s="4">
        <v>0</v>
      </c>
      <c r="E174" s="11"/>
      <c r="F174" s="4">
        <v>0</v>
      </c>
      <c r="G174" s="11"/>
      <c r="H174" s="4">
        <v>0</v>
      </c>
      <c r="I174" s="11"/>
      <c r="J174" s="4">
        <v>0</v>
      </c>
      <c r="K174" s="11"/>
      <c r="L174" s="4">
        <v>-52416</v>
      </c>
      <c r="M174" s="9"/>
    </row>
    <row r="175" spans="1:13" x14ac:dyDescent="0.25">
      <c r="A175" s="2" t="s">
        <v>171</v>
      </c>
      <c r="B175" s="12"/>
      <c r="C175" s="14">
        <f>(B172+B173+B174)</f>
        <v>-87209</v>
      </c>
      <c r="D175" s="12"/>
      <c r="E175" s="14">
        <f>(D172+D173+D174)</f>
        <v>0</v>
      </c>
      <c r="F175" s="12"/>
      <c r="G175" s="14">
        <f>(F172+F173+F174)</f>
        <v>0</v>
      </c>
      <c r="H175" s="12"/>
      <c r="I175" s="14">
        <f>(H172+H173+H174)</f>
        <v>0</v>
      </c>
      <c r="J175" s="12"/>
      <c r="K175" s="14">
        <f>(J172+J173+J174)</f>
        <v>0</v>
      </c>
      <c r="L175" s="12"/>
      <c r="M175" s="14">
        <f>(L172+L173+L174)</f>
        <v>-87209</v>
      </c>
    </row>
    <row r="176" spans="1:13" x14ac:dyDescent="0.25">
      <c r="A176" s="3" t="s">
        <v>172</v>
      </c>
      <c r="B176" s="12"/>
      <c r="C176" s="15">
        <f>SUBTOTAL(9,C165:C175)</f>
        <v>95.889999999999418</v>
      </c>
      <c r="D176" s="12"/>
      <c r="E176" s="15">
        <f>SUBTOTAL(9,E165:E175)</f>
        <v>0</v>
      </c>
      <c r="F176" s="12"/>
      <c r="G176" s="15">
        <f>SUBTOTAL(9,G165:G175)</f>
        <v>0</v>
      </c>
      <c r="H176" s="12"/>
      <c r="I176" s="15">
        <f>SUBTOTAL(9,I165:I175)</f>
        <v>0</v>
      </c>
      <c r="J176" s="12"/>
      <c r="K176" s="15">
        <f>SUBTOTAL(9,K165:K175)</f>
        <v>0</v>
      </c>
      <c r="L176" s="12"/>
      <c r="M176" s="15">
        <f>SUBTOTAL(9,M165:M175)</f>
        <v>95.889999999999418</v>
      </c>
    </row>
    <row r="177" spans="1:14" x14ac:dyDescent="0.25">
      <c r="B177" s="8"/>
      <c r="C177" s="9"/>
      <c r="D177" s="8"/>
      <c r="E177" s="9"/>
      <c r="F177" s="8"/>
      <c r="G177" s="9"/>
      <c r="H177" s="8"/>
      <c r="I177" s="9"/>
      <c r="J177" s="8"/>
      <c r="K177" s="9"/>
      <c r="L177" s="8"/>
      <c r="M177" s="9"/>
    </row>
    <row r="178" spans="1:14" x14ac:dyDescent="0.25">
      <c r="A178" s="3" t="s">
        <v>173</v>
      </c>
      <c r="B178" s="12"/>
      <c r="C178" s="14">
        <f>SUBTOTAL(9,C92:C176)</f>
        <v>484478.49</v>
      </c>
      <c r="D178" s="12"/>
      <c r="E178" s="14">
        <f>SUBTOTAL(9,E92:E176)</f>
        <v>275314.55</v>
      </c>
      <c r="F178" s="12"/>
      <c r="G178" s="14">
        <f>SUBTOTAL(9,G92:G176)</f>
        <v>26630.38</v>
      </c>
      <c r="H178" s="12"/>
      <c r="I178" s="14">
        <f>SUBTOTAL(9,I92:I176)</f>
        <v>15195.720000000001</v>
      </c>
      <c r="J178" s="12"/>
      <c r="K178" s="14">
        <f>SUBTOTAL(9,K92:K176)</f>
        <v>167241.95000000001</v>
      </c>
      <c r="L178" s="12"/>
      <c r="M178" s="14">
        <f>SUBTOTAL(9,M92:M176)</f>
        <v>95.889999999999418</v>
      </c>
    </row>
    <row r="179" spans="1:14" x14ac:dyDescent="0.25">
      <c r="B179" s="8"/>
      <c r="C179" s="9"/>
      <c r="D179" s="8"/>
      <c r="E179" s="9"/>
      <c r="F179" s="8"/>
      <c r="G179" s="9"/>
      <c r="H179" s="8"/>
      <c r="I179" s="9"/>
      <c r="J179" s="8"/>
      <c r="K179" s="9"/>
      <c r="L179" s="8"/>
      <c r="M179" s="9"/>
    </row>
    <row r="180" spans="1:14" ht="15.75" thickBot="1" x14ac:dyDescent="0.3">
      <c r="A180" s="3" t="s">
        <v>174</v>
      </c>
      <c r="B180" s="12"/>
      <c r="C180" s="16">
        <f>(C89-C178)</f>
        <v>2119.0900000000256</v>
      </c>
      <c r="D180" s="12"/>
      <c r="E180" s="16">
        <f>(E89-E178)</f>
        <v>-996.26000000000931</v>
      </c>
      <c r="F180" s="12"/>
      <c r="G180" s="16">
        <f>(G89-G178)</f>
        <v>-3.637978807091713E-12</v>
      </c>
      <c r="H180" s="12"/>
      <c r="I180" s="16">
        <f>(I89-I178)</f>
        <v>3211.239999999998</v>
      </c>
      <c r="J180" s="12"/>
      <c r="K180" s="16">
        <f>(K89-K178)</f>
        <v>0</v>
      </c>
      <c r="L180" s="12"/>
      <c r="M180" s="16">
        <f>(M89-M178)</f>
        <v>-95.889999999999418</v>
      </c>
    </row>
    <row r="181" spans="1:14" ht="15.75" thickTop="1" x14ac:dyDescent="0.25"/>
    <row r="182" spans="1:14" x14ac:dyDescent="0.25">
      <c r="A182" s="5" t="s">
        <v>175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</sheetData>
  <mergeCells count="7">
    <mergeCell ref="A182:N182"/>
    <mergeCell ref="L4:M4"/>
    <mergeCell ref="J4:K4"/>
    <mergeCell ref="H4:I4"/>
    <mergeCell ref="F4:G4"/>
    <mergeCell ref="D4:E4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Hagen</dc:creator>
  <cp:lastModifiedBy>Sarah Hagen</cp:lastModifiedBy>
  <dcterms:created xsi:type="dcterms:W3CDTF">2026-08-12T22:07:00Z</dcterms:created>
  <dcterms:modified xsi:type="dcterms:W3CDTF">2026-08-12T22:07:57Z</dcterms:modified>
</cp:coreProperties>
</file>